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Команд_Рейтинг" sheetId="3" r:id="rId1"/>
    <sheet name="Индив_Рейтинг" sheetId="5" r:id="rId2"/>
  </sheets>
  <calcPr calcId="144525" refMode="R1C1"/>
</workbook>
</file>

<file path=xl/calcChain.xml><?xml version="1.0" encoding="utf-8"?>
<calcChain xmlns="http://schemas.openxmlformats.org/spreadsheetml/2006/main">
  <c r="A1" i="3" l="1"/>
  <c r="C48" i="5"/>
  <c r="C16" i="5"/>
  <c r="D62" i="5"/>
  <c r="D30" i="5"/>
  <c r="B27" i="3"/>
  <c r="B19" i="3"/>
  <c r="B11" i="3"/>
  <c r="C71" i="5"/>
  <c r="C39" i="5"/>
  <c r="C7" i="5"/>
  <c r="D53" i="5"/>
  <c r="D21" i="5"/>
  <c r="H24" i="3"/>
  <c r="H16" i="3"/>
  <c r="H8" i="3"/>
  <c r="C70" i="5"/>
  <c r="C6" i="5"/>
  <c r="D20" i="5"/>
  <c r="F16" i="3"/>
  <c r="C61" i="5"/>
  <c r="D75" i="5"/>
  <c r="D11" i="5"/>
  <c r="D14" i="3"/>
  <c r="B78" i="5"/>
  <c r="B10" i="5"/>
  <c r="B73" i="5"/>
  <c r="E27" i="3"/>
  <c r="A10" i="3"/>
  <c r="B64" i="5"/>
  <c r="G23" i="3"/>
  <c r="B59" i="5"/>
  <c r="E9" i="3"/>
  <c r="E10" i="3"/>
  <c r="C26" i="5"/>
  <c r="D40" i="5"/>
  <c r="F21" i="3"/>
  <c r="F5" i="3"/>
  <c r="C17" i="5"/>
  <c r="D31" i="5"/>
  <c r="D19" i="3"/>
  <c r="B5" i="3"/>
  <c r="B30" i="5"/>
  <c r="G8" i="3"/>
  <c r="B25" i="5"/>
  <c r="A15" i="3"/>
  <c r="B2" i="3"/>
  <c r="B16" i="5"/>
  <c r="B63" i="5"/>
  <c r="E12" i="3"/>
  <c r="E7" i="3"/>
  <c r="D58" i="5"/>
  <c r="D17" i="5"/>
  <c r="H15" i="3"/>
  <c r="C62" i="5"/>
  <c r="D12" i="5"/>
  <c r="F14" i="3"/>
  <c r="D67" i="5"/>
  <c r="D12" i="3"/>
  <c r="B70" i="5"/>
  <c r="B65" i="5"/>
  <c r="E25" i="3"/>
  <c r="B56" i="5"/>
  <c r="B51" i="5"/>
  <c r="E5" i="3"/>
  <c r="C18" i="5"/>
  <c r="F19" i="3"/>
  <c r="C73" i="5"/>
  <c r="D23" i="5"/>
  <c r="D17" i="3"/>
  <c r="B22" i="5"/>
  <c r="G4" i="3"/>
  <c r="A13" i="3"/>
  <c r="B76" i="5"/>
  <c r="B35" i="5"/>
  <c r="B17" i="3"/>
  <c r="D13" i="5"/>
  <c r="D68" i="5"/>
  <c r="D26" i="3"/>
  <c r="A6" i="3"/>
  <c r="C74" i="5"/>
  <c r="D79" i="5"/>
  <c r="B14" i="5"/>
  <c r="G5" i="3"/>
  <c r="B16" i="3"/>
  <c r="D60" i="5"/>
  <c r="G18" i="3"/>
  <c r="G11" i="3"/>
  <c r="D16" i="5"/>
  <c r="D13" i="3"/>
  <c r="A9" i="3"/>
  <c r="E16" i="3"/>
  <c r="C76" i="5"/>
  <c r="C44" i="5"/>
  <c r="C12" i="5"/>
  <c r="D26" i="5"/>
  <c r="B26" i="3"/>
  <c r="B18" i="3"/>
  <c r="B10" i="3"/>
  <c r="C67" i="5"/>
  <c r="C35" i="5"/>
  <c r="C3" i="5"/>
  <c r="D49" i="5"/>
  <c r="H23" i="3"/>
  <c r="H7" i="3"/>
  <c r="D76" i="5"/>
  <c r="C53" i="5"/>
  <c r="D3" i="5"/>
  <c r="G26" i="3"/>
  <c r="A8" i="3"/>
  <c r="G19" i="3"/>
  <c r="E6" i="3"/>
  <c r="D32" i="5"/>
  <c r="C9" i="5"/>
  <c r="H2" i="3"/>
  <c r="B17" i="5"/>
  <c r="B8" i="5"/>
  <c r="B25" i="3"/>
  <c r="C31" i="5"/>
  <c r="C54" i="5"/>
  <c r="D59" i="5"/>
  <c r="E23" i="3"/>
  <c r="B43" i="5"/>
  <c r="D15" i="5"/>
  <c r="B9" i="5"/>
  <c r="D50" i="5"/>
  <c r="D51" i="5"/>
  <c r="C2" i="5"/>
  <c r="B60" i="5"/>
  <c r="C72" i="5"/>
  <c r="B7" i="5"/>
  <c r="E21" i="3"/>
  <c r="G21" i="3"/>
  <c r="C68" i="5"/>
  <c r="C36" i="5"/>
  <c r="B24" i="3"/>
  <c r="C27" i="5"/>
  <c r="D73" i="5"/>
  <c r="D41" i="5"/>
  <c r="D9" i="5"/>
  <c r="H21" i="3"/>
  <c r="H13" i="3"/>
  <c r="H5" i="3"/>
  <c r="F10" i="3"/>
  <c r="B54" i="5"/>
  <c r="B36" i="5"/>
  <c r="C57" i="5"/>
  <c r="B69" i="5"/>
  <c r="C64" i="5"/>
  <c r="C32" i="5"/>
  <c r="D78" i="5"/>
  <c r="D46" i="5"/>
  <c r="D14" i="5"/>
  <c r="B23" i="3"/>
  <c r="B15" i="3"/>
  <c r="B7" i="3"/>
  <c r="C55" i="5"/>
  <c r="C23" i="5"/>
  <c r="D69" i="5"/>
  <c r="D37" i="5"/>
  <c r="D5" i="5"/>
  <c r="H20" i="3"/>
  <c r="H12" i="3"/>
  <c r="H4" i="3"/>
  <c r="C38" i="5"/>
  <c r="D52" i="5"/>
  <c r="F24" i="3"/>
  <c r="F8" i="3"/>
  <c r="C29" i="5"/>
  <c r="D43" i="5"/>
  <c r="D22" i="3"/>
  <c r="D6" i="3"/>
  <c r="B42" i="5"/>
  <c r="G14" i="3"/>
  <c r="B37" i="5"/>
  <c r="E19" i="3"/>
  <c r="F3" i="3"/>
  <c r="B28" i="5"/>
  <c r="G7" i="3"/>
  <c r="A27" i="3"/>
  <c r="B11" i="5"/>
  <c r="C58" i="5"/>
  <c r="D72" i="5"/>
  <c r="D8" i="5"/>
  <c r="F13" i="3"/>
  <c r="C49" i="5"/>
  <c r="D63" i="5"/>
  <c r="D27" i="3"/>
  <c r="D11" i="3"/>
  <c r="B66" i="5"/>
  <c r="G24" i="3"/>
  <c r="B61" i="5"/>
  <c r="E24" i="3"/>
  <c r="A7" i="3"/>
  <c r="B52" i="5"/>
  <c r="G17" i="3"/>
  <c r="E11" i="3"/>
  <c r="B55" i="5"/>
  <c r="E8" i="3"/>
  <c r="A25" i="3"/>
  <c r="C43" i="5"/>
  <c r="C5" i="5"/>
  <c r="B13" i="5"/>
  <c r="B67" i="5"/>
  <c r="D48" i="5"/>
  <c r="C25" i="5"/>
  <c r="B38" i="5"/>
  <c r="B3" i="3"/>
  <c r="E15" i="3"/>
  <c r="E4" i="3"/>
  <c r="D54" i="5"/>
  <c r="C63" i="5"/>
  <c r="H22" i="3"/>
  <c r="D4" i="5"/>
  <c r="D10" i="3"/>
  <c r="B44" i="5"/>
  <c r="C10" i="5"/>
  <c r="D15" i="3"/>
  <c r="A11" i="3"/>
  <c r="C4" i="5"/>
  <c r="D24" i="3"/>
  <c r="F15" i="3"/>
  <c r="B71" i="5"/>
  <c r="C60" i="5"/>
  <c r="C28" i="5"/>
  <c r="D74" i="5"/>
  <c r="D42" i="5"/>
  <c r="D10" i="5"/>
  <c r="B22" i="3"/>
  <c r="B14" i="3"/>
  <c r="B6" i="3"/>
  <c r="C51" i="5"/>
  <c r="C19" i="5"/>
  <c r="D65" i="5"/>
  <c r="D33" i="5"/>
  <c r="H27" i="3"/>
  <c r="H19" i="3"/>
  <c r="H11" i="3"/>
  <c r="H3" i="3"/>
  <c r="C30" i="5"/>
  <c r="D44" i="5"/>
  <c r="F22" i="3"/>
  <c r="F6" i="3"/>
  <c r="C21" i="5"/>
  <c r="D35" i="5"/>
  <c r="D20" i="3"/>
  <c r="D4" i="3"/>
  <c r="B34" i="5"/>
  <c r="G10" i="3"/>
  <c r="B29" i="5"/>
  <c r="A16" i="3"/>
  <c r="F2" i="3"/>
  <c r="B20" i="5"/>
  <c r="G3" i="3"/>
  <c r="A23" i="3"/>
  <c r="A24" i="3"/>
  <c r="C50" i="5"/>
  <c r="D64" i="5"/>
  <c r="F27" i="3"/>
  <c r="F11" i="3"/>
  <c r="C41" i="5"/>
  <c r="D55" i="5"/>
  <c r="D25" i="3"/>
  <c r="D9" i="3"/>
  <c r="B58" i="5"/>
  <c r="G20" i="3"/>
  <c r="B53" i="5"/>
  <c r="E22" i="3"/>
  <c r="A5" i="3"/>
  <c r="B40" i="5"/>
  <c r="G13" i="3"/>
  <c r="E2" i="3"/>
  <c r="B23" i="5"/>
  <c r="G16" i="3"/>
  <c r="B32" i="5"/>
  <c r="B19" i="5"/>
  <c r="C11" i="5"/>
  <c r="C78" i="5"/>
  <c r="D28" i="5"/>
  <c r="F18" i="3"/>
  <c r="D16" i="3"/>
  <c r="B18" i="5"/>
  <c r="B72" i="5"/>
  <c r="E13" i="3"/>
  <c r="F23" i="3"/>
  <c r="D21" i="3"/>
  <c r="B33" i="5"/>
  <c r="B79" i="5"/>
  <c r="C40" i="5"/>
  <c r="H6" i="3"/>
  <c r="B57" i="5"/>
  <c r="D24" i="5"/>
  <c r="B68" i="5"/>
  <c r="B8" i="3"/>
  <c r="C46" i="5"/>
  <c r="D8" i="3"/>
  <c r="E3" i="3"/>
  <c r="C66" i="5"/>
  <c r="D71" i="5"/>
  <c r="B6" i="5"/>
  <c r="A21" i="3"/>
  <c r="C56" i="5"/>
  <c r="C24" i="5"/>
  <c r="D70" i="5"/>
  <c r="D38" i="5"/>
  <c r="D6" i="5"/>
  <c r="B21" i="3"/>
  <c r="B13" i="3"/>
  <c r="C79" i="5"/>
  <c r="C47" i="5"/>
  <c r="C15" i="5"/>
  <c r="D61" i="5"/>
  <c r="D29" i="5"/>
  <c r="H26" i="3"/>
  <c r="H18" i="3"/>
  <c r="H10" i="3"/>
  <c r="B4" i="3"/>
  <c r="C22" i="5"/>
  <c r="D36" i="5"/>
  <c r="F20" i="3"/>
  <c r="C77" i="5"/>
  <c r="C13" i="5"/>
  <c r="D27" i="5"/>
  <c r="D18" i="3"/>
  <c r="D3" i="3"/>
  <c r="B26" i="5"/>
  <c r="G6" i="3"/>
  <c r="B21" i="5"/>
  <c r="A14" i="3"/>
  <c r="B1" i="3"/>
  <c r="B12" i="5"/>
  <c r="B75" i="5"/>
  <c r="E18" i="3"/>
  <c r="A20" i="3"/>
  <c r="C42" i="5"/>
  <c r="D56" i="5"/>
  <c r="F25" i="3"/>
  <c r="F9" i="3"/>
  <c r="C33" i="5"/>
  <c r="D47" i="5"/>
  <c r="D23" i="3"/>
  <c r="D7" i="3"/>
  <c r="B46" i="5"/>
  <c r="B41" i="5"/>
  <c r="E20" i="3"/>
  <c r="F4" i="3"/>
  <c r="G9" i="3"/>
  <c r="C75" i="5"/>
  <c r="D19" i="5"/>
  <c r="A12" i="3"/>
  <c r="E14" i="3"/>
  <c r="F7" i="3"/>
  <c r="D5" i="3"/>
  <c r="E17" i="3"/>
  <c r="A22" i="3"/>
  <c r="B39" i="5"/>
  <c r="D22" i="5"/>
  <c r="B9" i="3"/>
  <c r="D77" i="5"/>
  <c r="H14" i="3"/>
  <c r="C45" i="5"/>
  <c r="B62" i="5"/>
  <c r="G15" i="3"/>
  <c r="F17" i="3"/>
  <c r="H1" i="3"/>
  <c r="G25" i="3"/>
  <c r="D18" i="5"/>
  <c r="C37" i="5"/>
  <c r="B15" i="5"/>
  <c r="B74" i="5"/>
  <c r="C52" i="5"/>
  <c r="C20" i="5"/>
  <c r="D66" i="5"/>
  <c r="D34" i="5"/>
  <c r="D2" i="5"/>
  <c r="B20" i="3"/>
  <c r="B12" i="3"/>
  <c r="D57" i="5"/>
  <c r="D25" i="5"/>
  <c r="H25" i="3"/>
  <c r="H17" i="3"/>
  <c r="H9" i="3"/>
  <c r="C14" i="5"/>
  <c r="C69" i="5"/>
  <c r="D2" i="3"/>
  <c r="G2" i="3"/>
  <c r="G27" i="3"/>
  <c r="C34" i="5"/>
  <c r="D39" i="5"/>
  <c r="G12" i="3"/>
  <c r="B24" i="5"/>
  <c r="C8" i="5"/>
  <c r="D45" i="5"/>
  <c r="F12" i="3"/>
  <c r="G22" i="3"/>
  <c r="B31" i="5"/>
  <c r="C65" i="5"/>
  <c r="B77" i="5"/>
  <c r="A26" i="3"/>
  <c r="C59" i="5"/>
  <c r="F26" i="3"/>
  <c r="B45" i="5"/>
  <c r="B27" i="5"/>
  <c r="D7" i="5"/>
  <c r="E26" i="3"/>
</calcChain>
</file>

<file path=xl/sharedStrings.xml><?xml version="1.0" encoding="utf-8"?>
<sst xmlns="http://schemas.openxmlformats.org/spreadsheetml/2006/main" count="114" uniqueCount="94">
  <si>
    <t>ОУ</t>
  </si>
  <si>
    <t>Класс</t>
  </si>
  <si>
    <t>ФИО</t>
  </si>
  <si>
    <t>Рейтинг</t>
  </si>
  <si>
    <t>Василий Я.</t>
  </si>
  <si>
    <t>Анастасия Е.</t>
  </si>
  <si>
    <t>Карина Ф.</t>
  </si>
  <si>
    <t>Пелагея М.</t>
  </si>
  <si>
    <t>Сергей Г.</t>
  </si>
  <si>
    <t>Софья М.</t>
  </si>
  <si>
    <t>Михаил С.</t>
  </si>
  <si>
    <t>Динара А.</t>
  </si>
  <si>
    <t>Татьяна К.</t>
  </si>
  <si>
    <t>Ирина Б.</t>
  </si>
  <si>
    <t>Софья Б.</t>
  </si>
  <si>
    <t>Полина П.</t>
  </si>
  <si>
    <t>Марина У.</t>
  </si>
  <si>
    <t>Виктория П.</t>
  </si>
  <si>
    <t>Иван А.</t>
  </si>
  <si>
    <t>Софья Л.</t>
  </si>
  <si>
    <t>Мария Д.</t>
  </si>
  <si>
    <t>Вероника П.</t>
  </si>
  <si>
    <t>Анастасия Ш.</t>
  </si>
  <si>
    <t>Екатерина К.</t>
  </si>
  <si>
    <t>Дарья Б.</t>
  </si>
  <si>
    <t>Илья Д.</t>
  </si>
  <si>
    <t>Кира Л.</t>
  </si>
  <si>
    <t>Анна Е.</t>
  </si>
  <si>
    <t>Полина З.</t>
  </si>
  <si>
    <t>Анна С.</t>
  </si>
  <si>
    <t>Мирослав П.</t>
  </si>
  <si>
    <t>Павел К.</t>
  </si>
  <si>
    <t>София Л.</t>
  </si>
  <si>
    <t>Алсу Г.</t>
  </si>
  <si>
    <t>Дарья С.</t>
  </si>
  <si>
    <t>Александра А.</t>
  </si>
  <si>
    <t>Анастасия В.</t>
  </si>
  <si>
    <t>Альфина Ш.</t>
  </si>
  <si>
    <t>Анастасия Г.</t>
  </si>
  <si>
    <t>Мария Х.</t>
  </si>
  <si>
    <t>Арина С.</t>
  </si>
  <si>
    <t>Марат Г.</t>
  </si>
  <si>
    <t>Дмитрий К.</t>
  </si>
  <si>
    <t>Дарья Л.</t>
  </si>
  <si>
    <t>Максим П.</t>
  </si>
  <si>
    <t>Лев В.</t>
  </si>
  <si>
    <t>Елена В.</t>
  </si>
  <si>
    <t>Алексей К.</t>
  </si>
  <si>
    <t>Михаил П.</t>
  </si>
  <si>
    <t>Софья П.</t>
  </si>
  <si>
    <t>Евгений К.</t>
  </si>
  <si>
    <t>Вероника Б.</t>
  </si>
  <si>
    <t>Роман Д.</t>
  </si>
  <si>
    <t>Злата К.</t>
  </si>
  <si>
    <t>Степан К.</t>
  </si>
  <si>
    <t>Виктория К.</t>
  </si>
  <si>
    <t>Мирослава К.</t>
  </si>
  <si>
    <t>Ярослав Е.</t>
  </si>
  <si>
    <t>Валерия К.</t>
  </si>
  <si>
    <t>Михаил З.</t>
  </si>
  <si>
    <t>Алена П.</t>
  </si>
  <si>
    <t>Софья В.</t>
  </si>
  <si>
    <t>Полина Д.</t>
  </si>
  <si>
    <t>Виктория Б.</t>
  </si>
  <si>
    <t>Мария О.</t>
  </si>
  <si>
    <t>Диляра М.</t>
  </si>
  <si>
    <t>Ульяна У.</t>
  </si>
  <si>
    <t>Даниил П.</t>
  </si>
  <si>
    <t>Ксения С.</t>
  </si>
  <si>
    <t>Доминика Г.</t>
  </si>
  <si>
    <t>Адина О.</t>
  </si>
  <si>
    <t>Виктория Г.</t>
  </si>
  <si>
    <t>Алена А.</t>
  </si>
  <si>
    <t>Ангелина П.</t>
  </si>
  <si>
    <t>Алёна Л.</t>
  </si>
  <si>
    <t>Василина К.</t>
  </si>
  <si>
    <t>Ева Е.</t>
  </si>
  <si>
    <t>Анна И.</t>
  </si>
  <si>
    <t>Владислава Ф.</t>
  </si>
  <si>
    <t>1 тур</t>
  </si>
  <si>
    <t>2 тур</t>
  </si>
  <si>
    <t>3 тур</t>
  </si>
  <si>
    <t>4 тур</t>
  </si>
  <si>
    <t>1 место</t>
  </si>
  <si>
    <t>2 место</t>
  </si>
  <si>
    <t>3 место</t>
  </si>
  <si>
    <t>МБУ «Школа № 47»</t>
  </si>
  <si>
    <t>МБУ «Школа № 79»</t>
  </si>
  <si>
    <t>МБУ «Гимназия № 77»</t>
  </si>
  <si>
    <t>МБУ «Школа № 70»</t>
  </si>
  <si>
    <t>МБУ «Школа № 43»</t>
  </si>
  <si>
    <t>победитель</t>
  </si>
  <si>
    <t>МБУ «Школа № 32»</t>
  </si>
  <si>
    <t>МБУ «Школа № 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</si>
</sst>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/>
    <xf numFmtId="0" fontId="1" fillId="0" borderId="4" xfId="0" applyFont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Border="1" applyAlignment="1"/>
    <xf numFmtId="0" fontId="4" fillId="0" borderId="0" xfId="0" applyFont="1" applyAlignment="1"/>
    <xf numFmtId="0" fontId="1" fillId="3" borderId="9" xfId="0" applyFont="1" applyFill="1" applyBorder="1" applyAlignment="1"/>
    <xf numFmtId="0" fontId="1" fillId="3" borderId="9" xfId="0" applyFont="1" applyFill="1" applyBorder="1" applyAlignment="1">
      <alignment horizontal="right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/>
    <xf numFmtId="2" fontId="1" fillId="3" borderId="3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/>
    <xf numFmtId="0" fontId="1" fillId="3" borderId="10" xfId="0" applyFont="1" applyFill="1" applyBorder="1" applyAlignment="1"/>
    <xf numFmtId="0" fontId="3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5" fillId="3" borderId="9" xfId="0" applyFont="1" applyFill="1" applyBorder="1" applyAlignment="1"/>
    <xf numFmtId="49" fontId="1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workbookViewId="0">
      <selection activeCell="D35" sqref="D35"/>
    </sheetView>
  </sheetViews>
  <sheetFormatPr defaultColWidth="14.42578125" defaultRowHeight="15.75" customHeight="1" x14ac:dyDescent="0.2"/>
  <cols>
    <col min="1" max="1" width="28.85546875" bestFit="1" customWidth="1"/>
    <col min="2" max="2" width="8.140625" customWidth="1"/>
    <col min="3" max="3" width="0.140625" customWidth="1"/>
    <col min="4" max="12" width="8.140625" customWidth="1"/>
    <col min="13" max="13" width="20.42578125" customWidth="1"/>
    <col min="14" max="26" width="8.140625" customWidth="1"/>
  </cols>
  <sheetData>
    <row r="1" spans="1:26" ht="13.5" thickBot="1" x14ac:dyDescent="0.25">
      <c r="A1" s="37" t="str">
        <f ca="1">IFERROR(__xludf.DUMMYFUNCTION("QUERY('ит_'!A1:Q100, ""select A, B, C, G, J, M, P, Q order by B DESC, Q DESC"")"),"ОУ")</f>
        <v>ОУ</v>
      </c>
      <c r="B1" s="11" t="str">
        <f ca="1">IFERROR(__xludf.DUMMYFUNCTION("""COMPUTED_VALUE"""),"Класс")</f>
        <v>Класс</v>
      </c>
      <c r="C1" s="11"/>
      <c r="D1" s="11" t="s">
        <v>79</v>
      </c>
      <c r="E1" s="11" t="s">
        <v>80</v>
      </c>
      <c r="F1" s="11" t="s">
        <v>81</v>
      </c>
      <c r="G1" s="11" t="s">
        <v>82</v>
      </c>
      <c r="H1" s="11" t="str">
        <f ca="1">IFERROR(__xludf.DUMMYFUNCTION("""COMPUTED_VALUE"""),"Итог")</f>
        <v>Итог</v>
      </c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5">
      <c r="A2" s="39" t="s">
        <v>86</v>
      </c>
      <c r="B2" s="33">
        <f ca="1">IFERROR(__xludf.DUMMYFUNCTION("""COMPUTED_VALUE"""),6)</f>
        <v>6</v>
      </c>
      <c r="C2" s="31"/>
      <c r="D2" s="30">
        <f ca="1">IFERROR(__xludf.DUMMYFUNCTION("""COMPUTED_VALUE"""),18)</f>
        <v>18</v>
      </c>
      <c r="E2" s="30">
        <f ca="1">IFERROR(__xludf.DUMMYFUNCTION("""COMPUTED_VALUE"""),21)</f>
        <v>21</v>
      </c>
      <c r="F2" s="30">
        <f ca="1">IFERROR(__xludf.DUMMYFUNCTION("""COMPUTED_VALUE"""),21)</f>
        <v>21</v>
      </c>
      <c r="G2" s="30">
        <f ca="1">IFERROR(__xludf.DUMMYFUNCTION("""COMPUTED_VALUE"""),10)</f>
        <v>10</v>
      </c>
      <c r="H2" s="32">
        <f ca="1">IFERROR(__xludf.DUMMYFUNCTION("""COMPUTED_VALUE"""),128.5)</f>
        <v>128.5</v>
      </c>
      <c r="I2" s="19" t="s">
        <v>83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x14ac:dyDescent="0.25">
      <c r="A3" s="39" t="s">
        <v>87</v>
      </c>
      <c r="B3" s="33">
        <f ca="1">IFERROR(__xludf.DUMMYFUNCTION("""COMPUTED_VALUE"""),6)</f>
        <v>6</v>
      </c>
      <c r="C3" s="31"/>
      <c r="D3" s="30">
        <f ca="1">IFERROR(__xludf.DUMMYFUNCTION("""COMPUTED_VALUE"""),8)</f>
        <v>8</v>
      </c>
      <c r="E3" s="30">
        <f ca="1">IFERROR(__xludf.DUMMYFUNCTION("""COMPUTED_VALUE"""),15)</f>
        <v>15</v>
      </c>
      <c r="F3" s="30">
        <f ca="1">IFERROR(__xludf.DUMMYFUNCTION("""COMPUTED_VALUE"""),20.5)</f>
        <v>20.5</v>
      </c>
      <c r="G3" s="30">
        <f ca="1">IFERROR(__xludf.DUMMYFUNCTION("""COMPUTED_VALUE"""),8)</f>
        <v>8</v>
      </c>
      <c r="H3" s="32">
        <f ca="1">IFERROR(__xludf.DUMMYFUNCTION("""COMPUTED_VALUE"""),90.6666666666666)</f>
        <v>90.6666666666666</v>
      </c>
      <c r="I3" s="20" t="s">
        <v>84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thickBot="1" x14ac:dyDescent="0.3">
      <c r="A4" s="39" t="s">
        <v>88</v>
      </c>
      <c r="B4" s="33">
        <f ca="1">IFERROR(__xludf.DUMMYFUNCTION("""COMPUTED_VALUE"""),6)</f>
        <v>6</v>
      </c>
      <c r="C4" s="31"/>
      <c r="D4" s="30">
        <f ca="1">IFERROR(__xludf.DUMMYFUNCTION("""COMPUTED_VALUE"""),18)</f>
        <v>18</v>
      </c>
      <c r="E4" s="30">
        <f ca="1">IFERROR(__xludf.DUMMYFUNCTION("""COMPUTED_VALUE"""),8)</f>
        <v>8</v>
      </c>
      <c r="F4" s="30">
        <f ca="1">IFERROR(__xludf.DUMMYFUNCTION("""COMPUTED_VALUE"""),13.5)</f>
        <v>13.5</v>
      </c>
      <c r="G4" s="30">
        <f ca="1">IFERROR(__xludf.DUMMYFUNCTION("""COMPUTED_VALUE"""),9)</f>
        <v>9</v>
      </c>
      <c r="H4" s="32">
        <f ca="1">IFERROR(__xludf.DUMMYFUNCTION("""COMPUTED_VALUE"""),84)</f>
        <v>84</v>
      </c>
      <c r="I4" s="21" t="s">
        <v>85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x14ac:dyDescent="0.2">
      <c r="A5" s="40" t="str">
        <f ca="1">IFERROR(__xludf.DUMMYFUNCTION("""COMPUTED_VALUE"""),"43")</f>
        <v>43</v>
      </c>
      <c r="B5" s="34">
        <f ca="1">IFERROR(__xludf.DUMMYFUNCTION("""COMPUTED_VALUE"""),6)</f>
        <v>6</v>
      </c>
      <c r="C5" s="12"/>
      <c r="D5" s="14">
        <f ca="1">IFERROR(__xludf.DUMMYFUNCTION("""COMPUTED_VALUE"""),16)</f>
        <v>16</v>
      </c>
      <c r="E5" s="14">
        <f ca="1">IFERROR(__xludf.DUMMYFUNCTION("""COMPUTED_VALUE"""),9)</f>
        <v>9</v>
      </c>
      <c r="F5" s="14">
        <f ca="1">IFERROR(__xludf.DUMMYFUNCTION("""COMPUTED_VALUE"""),10)</f>
        <v>10</v>
      </c>
      <c r="G5" s="14">
        <f ca="1">IFERROR(__xludf.DUMMYFUNCTION("""COMPUTED_VALUE"""),8)</f>
        <v>8</v>
      </c>
      <c r="H5" s="15">
        <f ca="1">IFERROR(__xludf.DUMMYFUNCTION("""COMPUTED_VALUE"""),77.8333333333333)</f>
        <v>77.8333333333333</v>
      </c>
      <c r="I5" s="18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40" t="str">
        <f ca="1">IFERROR(__xludf.DUMMYFUNCTION("""COMPUTED_VALUE"""),"МБУ «Школа им.С.П.Королева»")</f>
        <v>МБУ «Школа им.С.П.Королева»</v>
      </c>
      <c r="B6" s="34">
        <f ca="1">IFERROR(__xludf.DUMMYFUNCTION("""COMPUTED_VALUE"""),6)</f>
        <v>6</v>
      </c>
      <c r="C6" s="12"/>
      <c r="D6" s="14">
        <f ca="1">IFERROR(__xludf.DUMMYFUNCTION("""COMPUTED_VALUE"""),14)</f>
        <v>14</v>
      </c>
      <c r="E6" s="14">
        <f ca="1">IFERROR(__xludf.DUMMYFUNCTION("""COMPUTED_VALUE"""),8)</f>
        <v>8</v>
      </c>
      <c r="F6" s="14">
        <f ca="1">IFERROR(__xludf.DUMMYFUNCTION("""COMPUTED_VALUE"""),16)</f>
        <v>16</v>
      </c>
      <c r="G6" s="14">
        <f ca="1">IFERROR(__xludf.DUMMYFUNCTION("""COMPUTED_VALUE"""),0)</f>
        <v>0</v>
      </c>
      <c r="H6" s="15">
        <f ca="1">IFERROR(__xludf.DUMMYFUNCTION("""COMPUTED_VALUE"""),75.5)</f>
        <v>75.5</v>
      </c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40" t="str">
        <f ca="1">IFERROR(__xludf.DUMMYFUNCTION("""COMPUTED_VALUE"""),"32")</f>
        <v>32</v>
      </c>
      <c r="B7" s="34">
        <f ca="1">IFERROR(__xludf.DUMMYFUNCTION("""COMPUTED_VALUE"""),6)</f>
        <v>6</v>
      </c>
      <c r="C7" s="12"/>
      <c r="D7" s="14">
        <f ca="1">IFERROR(__xludf.DUMMYFUNCTION("""COMPUTED_VALUE"""),12)</f>
        <v>12</v>
      </c>
      <c r="E7" s="14">
        <f ca="1">IFERROR(__xludf.DUMMYFUNCTION("""COMPUTED_VALUE"""),0)</f>
        <v>0</v>
      </c>
      <c r="F7" s="14">
        <f ca="1">IFERROR(__xludf.DUMMYFUNCTION("""COMPUTED_VALUE"""),9)</f>
        <v>9</v>
      </c>
      <c r="G7" s="14">
        <f ca="1">IFERROR(__xludf.DUMMYFUNCTION("""COMPUTED_VALUE"""),12)</f>
        <v>12</v>
      </c>
      <c r="H7" s="15">
        <f ca="1">IFERROR(__xludf.DUMMYFUNCTION("""COMPUTED_VALUE"""),71.1666666666666)</f>
        <v>71.1666666666666</v>
      </c>
      <c r="I7" s="16"/>
      <c r="J7" s="1"/>
      <c r="K7" s="1"/>
      <c r="L7" s="1"/>
      <c r="M7" s="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40" t="str">
        <f ca="1">IFERROR(__xludf.DUMMYFUNCTION("""COMPUTED_VALUE"""),"28")</f>
        <v>28</v>
      </c>
      <c r="B8" s="34">
        <f ca="1">IFERROR(__xludf.DUMMYFUNCTION("""COMPUTED_VALUE"""),6)</f>
        <v>6</v>
      </c>
      <c r="C8" s="12"/>
      <c r="D8" s="14">
        <f ca="1">IFERROR(__xludf.DUMMYFUNCTION("""COMPUTED_VALUE"""),18)</f>
        <v>18</v>
      </c>
      <c r="E8" s="14">
        <f ca="1">IFERROR(__xludf.DUMMYFUNCTION("""COMPUTED_VALUE"""),0)</f>
        <v>0</v>
      </c>
      <c r="F8" s="14">
        <f ca="1">IFERROR(__xludf.DUMMYFUNCTION("""COMPUTED_VALUE"""),10.5)</f>
        <v>10.5</v>
      </c>
      <c r="G8" s="14">
        <f ca="1">IFERROR(__xludf.DUMMYFUNCTION("""COMPUTED_VALUE"""),3)</f>
        <v>3</v>
      </c>
      <c r="H8" s="15">
        <f ca="1">IFERROR(__xludf.DUMMYFUNCTION("""COMPUTED_VALUE"""),62.6666666666666)</f>
        <v>62.6666666666666</v>
      </c>
      <c r="I8" s="16"/>
      <c r="J8" s="1"/>
      <c r="K8" s="1"/>
      <c r="L8" s="1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40" t="str">
        <f ca="1">IFERROR(__xludf.DUMMYFUNCTION("""COMPUTED_VALUE"""),"62")</f>
        <v>62</v>
      </c>
      <c r="B9" s="34">
        <f ca="1">IFERROR(__xludf.DUMMYFUNCTION("""COMPUTED_VALUE"""),6)</f>
        <v>6</v>
      </c>
      <c r="C9" s="12"/>
      <c r="D9" s="14">
        <f ca="1">IFERROR(__xludf.DUMMYFUNCTION("""COMPUTED_VALUE"""),16)</f>
        <v>16</v>
      </c>
      <c r="E9" s="14">
        <f ca="1">IFERROR(__xludf.DUMMYFUNCTION("""COMPUTED_VALUE"""),0)</f>
        <v>0</v>
      </c>
      <c r="F9" s="14">
        <f ca="1">IFERROR(__xludf.DUMMYFUNCTION("""COMPUTED_VALUE"""),10.5)</f>
        <v>10.5</v>
      </c>
      <c r="G9" s="14">
        <f ca="1">IFERROR(__xludf.DUMMYFUNCTION("""COMPUTED_VALUE"""),11)</f>
        <v>11</v>
      </c>
      <c r="H9" s="15">
        <f ca="1">IFERROR(__xludf.DUMMYFUNCTION("""COMPUTED_VALUE"""),59.1666666666666)</f>
        <v>59.1666666666666</v>
      </c>
      <c r="I9" s="16"/>
      <c r="J9" s="1"/>
      <c r="K9" s="1"/>
      <c r="L9" s="1"/>
      <c r="M9" s="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40" t="str">
        <f ca="1">IFERROR(__xludf.DUMMYFUNCTION("""COMPUTED_VALUE"""),"91")</f>
        <v>91</v>
      </c>
      <c r="B10" s="34">
        <f ca="1">IFERROR(__xludf.DUMMYFUNCTION("""COMPUTED_VALUE"""),6)</f>
        <v>6</v>
      </c>
      <c r="C10" s="12"/>
      <c r="D10" s="14">
        <f ca="1">IFERROR(__xludf.DUMMYFUNCTION("""COMPUTED_VALUE"""),7)</f>
        <v>7</v>
      </c>
      <c r="E10" s="14">
        <f ca="1">IFERROR(__xludf.DUMMYFUNCTION("""COMPUTED_VALUE"""),3)</f>
        <v>3</v>
      </c>
      <c r="F10" s="14">
        <f ca="1">IFERROR(__xludf.DUMMYFUNCTION("""COMPUTED_VALUE"""),12.5)</f>
        <v>12.5</v>
      </c>
      <c r="G10" s="14">
        <f ca="1">IFERROR(__xludf.DUMMYFUNCTION("""COMPUTED_VALUE"""),11)</f>
        <v>11</v>
      </c>
      <c r="H10" s="15">
        <f ca="1">IFERROR(__xludf.DUMMYFUNCTION("""COMPUTED_VALUE"""),55.1666666666666)</f>
        <v>55.1666666666666</v>
      </c>
      <c r="I10" s="16"/>
      <c r="J10" s="1"/>
      <c r="K10" s="1"/>
      <c r="L10" s="1"/>
      <c r="M10" s="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40" t="str">
        <f ca="1">IFERROR(__xludf.DUMMYFUNCTION("""COMPUTED_VALUE"""),"70")</f>
        <v>70</v>
      </c>
      <c r="B11" s="34">
        <f ca="1">IFERROR(__xludf.DUMMYFUNCTION("""COMPUTED_VALUE"""),6)</f>
        <v>6</v>
      </c>
      <c r="C11" s="12"/>
      <c r="D11" s="14">
        <f ca="1">IFERROR(__xludf.DUMMYFUNCTION("""COMPUTED_VALUE"""),0)</f>
        <v>0</v>
      </c>
      <c r="E11" s="14">
        <f ca="1">IFERROR(__xludf.DUMMYFUNCTION("""COMPUTED_VALUE"""),0)</f>
        <v>0</v>
      </c>
      <c r="F11" s="14">
        <f ca="1">IFERROR(__xludf.DUMMYFUNCTION("""COMPUTED_VALUE"""),18)</f>
        <v>18</v>
      </c>
      <c r="G11" s="14">
        <f ca="1">IFERROR(__xludf.DUMMYFUNCTION("""COMPUTED_VALUE"""),9)</f>
        <v>9</v>
      </c>
      <c r="H11" s="15">
        <f ca="1">IFERROR(__xludf.DUMMYFUNCTION("""COMPUTED_VALUE"""),54.6666666666666)</f>
        <v>54.6666666666666</v>
      </c>
      <c r="I11" s="16"/>
      <c r="J11" s="1"/>
      <c r="K11" s="1"/>
      <c r="L11" s="1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40" t="str">
        <f ca="1">IFERROR(__xludf.DUMMYFUNCTION("""COMPUTED_VALUE"""),"61")</f>
        <v>61</v>
      </c>
      <c r="B12" s="34">
        <f ca="1">IFERROR(__xludf.DUMMYFUNCTION("""COMPUTED_VALUE"""),6)</f>
        <v>6</v>
      </c>
      <c r="C12" s="12"/>
      <c r="D12" s="14">
        <f ca="1">IFERROR(__xludf.DUMMYFUNCTION("""COMPUTED_VALUE"""),15)</f>
        <v>15</v>
      </c>
      <c r="E12" s="14">
        <f ca="1">IFERROR(__xludf.DUMMYFUNCTION("""COMPUTED_VALUE"""),0)</f>
        <v>0</v>
      </c>
      <c r="F12" s="14">
        <f ca="1">IFERROR(__xludf.DUMMYFUNCTION("""COMPUTED_VALUE"""),11)</f>
        <v>11</v>
      </c>
      <c r="G12" s="14">
        <f ca="1">IFERROR(__xludf.DUMMYFUNCTION("""COMPUTED_VALUE"""),0)</f>
        <v>0</v>
      </c>
      <c r="H12" s="15">
        <f ca="1">IFERROR(__xludf.DUMMYFUNCTION("""COMPUTED_VALUE"""),42.6666666666666)</f>
        <v>42.6666666666666</v>
      </c>
      <c r="I12" s="16"/>
      <c r="J12" s="1"/>
      <c r="K12" s="1"/>
      <c r="L12" s="1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40" t="str">
        <f ca="1">IFERROR(__xludf.DUMMYFUNCTION("""COMPUTED_VALUE"""),"58")</f>
        <v>58</v>
      </c>
      <c r="B13" s="34">
        <f ca="1">IFERROR(__xludf.DUMMYFUNCTION("""COMPUTED_VALUE"""),6)</f>
        <v>6</v>
      </c>
      <c r="C13" s="12"/>
      <c r="D13" s="14">
        <f ca="1">IFERROR(__xludf.DUMMYFUNCTION("""COMPUTED_VALUE"""),7)</f>
        <v>7</v>
      </c>
      <c r="E13" s="14">
        <f ca="1">IFERROR(__xludf.DUMMYFUNCTION("""COMPUTED_VALUE"""),0)</f>
        <v>0</v>
      </c>
      <c r="F13" s="14">
        <f ca="1">IFERROR(__xludf.DUMMYFUNCTION("""COMPUTED_VALUE"""),2)</f>
        <v>2</v>
      </c>
      <c r="G13" s="14">
        <f ca="1">IFERROR(__xludf.DUMMYFUNCTION("""COMPUTED_VALUE"""),10)</f>
        <v>10</v>
      </c>
      <c r="H13" s="15">
        <f ca="1">IFERROR(__xludf.DUMMYFUNCTION("""COMPUTED_VALUE"""),41.5)</f>
        <v>41.5</v>
      </c>
      <c r="I13" s="16"/>
      <c r="J13" s="1"/>
      <c r="K13" s="1"/>
      <c r="L13" s="1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40" t="str">
        <f ca="1">IFERROR(__xludf.DUMMYFUNCTION("""COMPUTED_VALUE"""),"45")</f>
        <v>45</v>
      </c>
      <c r="B14" s="35">
        <f ca="1">IFERROR(__xludf.DUMMYFUNCTION("""COMPUTED_VALUE"""),6)</f>
        <v>6</v>
      </c>
      <c r="C14" s="12"/>
      <c r="D14" s="14">
        <f ca="1">IFERROR(__xludf.DUMMYFUNCTION("""COMPUTED_VALUE"""),12)</f>
        <v>12</v>
      </c>
      <c r="E14" s="14">
        <f ca="1">IFERROR(__xludf.DUMMYFUNCTION("""COMPUTED_VALUE"""),0)</f>
        <v>0</v>
      </c>
      <c r="F14" s="14">
        <f ca="1">IFERROR(__xludf.DUMMYFUNCTION("""COMPUTED_VALUE"""),0)</f>
        <v>0</v>
      </c>
      <c r="G14" s="14">
        <f ca="1">IFERROR(__xludf.DUMMYFUNCTION("""COMPUTED_VALUE"""),0)</f>
        <v>0</v>
      </c>
      <c r="H14" s="15">
        <f ca="1">IFERROR(__xludf.DUMMYFUNCTION("""COMPUTED_VALUE"""),24)</f>
        <v>24</v>
      </c>
      <c r="I14" s="16"/>
      <c r="J14" s="1"/>
      <c r="K14" s="1"/>
      <c r="L14" s="1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40" t="str">
        <f ca="1">IFERROR(__xludf.DUMMYFUNCTION("""COMPUTED_VALUE"""),"10")</f>
        <v>10</v>
      </c>
      <c r="B15" s="35">
        <f ca="1">IFERROR(__xludf.DUMMYFUNCTION("""COMPUTED_VALUE"""),6)</f>
        <v>6</v>
      </c>
      <c r="C15" s="12"/>
      <c r="D15" s="14">
        <f ca="1">IFERROR(__xludf.DUMMYFUNCTION("""COMPUTED_VALUE"""),0)</f>
        <v>0</v>
      </c>
      <c r="E15" s="14">
        <f ca="1">IFERROR(__xludf.DUMMYFUNCTION("""COMPUTED_VALUE"""),0)</f>
        <v>0</v>
      </c>
      <c r="F15" s="14">
        <f ca="1">IFERROR(__xludf.DUMMYFUNCTION("""COMPUTED_VALUE"""),0)</f>
        <v>0</v>
      </c>
      <c r="G15" s="14">
        <f ca="1">IFERROR(__xludf.DUMMYFUNCTION("""COMPUTED_VALUE"""),0)</f>
        <v>0</v>
      </c>
      <c r="H15" s="15">
        <f ca="1">IFERROR(__xludf.DUMMYFUNCTION("""COMPUTED_VALUE"""),0)</f>
        <v>0</v>
      </c>
      <c r="I15" s="16"/>
      <c r="J15" s="1"/>
      <c r="K15" s="1"/>
      <c r="L15" s="1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thickBot="1" x14ac:dyDescent="0.25">
      <c r="A16" s="40" t="str">
        <f ca="1">IFERROR(__xludf.DUMMYFUNCTION("""COMPUTED_VALUE"""),"90")</f>
        <v>90</v>
      </c>
      <c r="B16" s="35">
        <f ca="1">IFERROR(__xludf.DUMMYFUNCTION("""COMPUTED_VALUE"""),6)</f>
        <v>6</v>
      </c>
      <c r="C16" s="12"/>
      <c r="D16" s="14">
        <f ca="1">IFERROR(__xludf.DUMMYFUNCTION("""COMPUTED_VALUE"""),0)</f>
        <v>0</v>
      </c>
      <c r="E16" s="14">
        <f ca="1">IFERROR(__xludf.DUMMYFUNCTION("""COMPUTED_VALUE"""),0)</f>
        <v>0</v>
      </c>
      <c r="F16" s="14">
        <f ca="1">IFERROR(__xludf.DUMMYFUNCTION("""COMPUTED_VALUE"""),0)</f>
        <v>0</v>
      </c>
      <c r="G16" s="14">
        <f ca="1">IFERROR(__xludf.DUMMYFUNCTION("""COMPUTED_VALUE"""),0)</f>
        <v>0</v>
      </c>
      <c r="H16" s="15">
        <f ca="1">IFERROR(__xludf.DUMMYFUNCTION("""COMPUTED_VALUE"""),0)</f>
        <v>0</v>
      </c>
      <c r="I16" s="22"/>
      <c r="J16" s="1"/>
      <c r="K16" s="1"/>
      <c r="L16" s="1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x14ac:dyDescent="0.25">
      <c r="A17" s="39" t="s">
        <v>88</v>
      </c>
      <c r="B17" s="36">
        <f ca="1">IFERROR(__xludf.DUMMYFUNCTION("""COMPUTED_VALUE"""),5)</f>
        <v>5</v>
      </c>
      <c r="C17" s="31"/>
      <c r="D17" s="30">
        <f ca="1">IFERROR(__xludf.DUMMYFUNCTION("""COMPUTED_VALUE"""),28)</f>
        <v>28</v>
      </c>
      <c r="E17" s="30">
        <f ca="1">IFERROR(__xludf.DUMMYFUNCTION("""COMPUTED_VALUE"""),16)</f>
        <v>16</v>
      </c>
      <c r="F17" s="30">
        <f ca="1">IFERROR(__xludf.DUMMYFUNCTION("""COMPUTED_VALUE"""),16)</f>
        <v>16</v>
      </c>
      <c r="G17" s="30">
        <f ca="1">IFERROR(__xludf.DUMMYFUNCTION("""COMPUTED_VALUE"""),15)</f>
        <v>15</v>
      </c>
      <c r="H17" s="32">
        <f ca="1">IFERROR(__xludf.DUMMYFUNCTION("""COMPUTED_VALUE"""),112.166666666666)</f>
        <v>112.166666666666</v>
      </c>
      <c r="I17" s="19" t="s">
        <v>83</v>
      </c>
      <c r="J17" s="1"/>
      <c r="K17" s="1"/>
      <c r="L17" s="1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x14ac:dyDescent="0.25">
      <c r="A18" s="39" t="s">
        <v>89</v>
      </c>
      <c r="B18" s="36">
        <f ca="1">IFERROR(__xludf.DUMMYFUNCTION("""COMPUTED_VALUE"""),5)</f>
        <v>5</v>
      </c>
      <c r="C18" s="31"/>
      <c r="D18" s="30">
        <f ca="1">IFERROR(__xludf.DUMMYFUNCTION("""COMPUTED_VALUE"""),24)</f>
        <v>24</v>
      </c>
      <c r="E18" s="30">
        <f ca="1">IFERROR(__xludf.DUMMYFUNCTION("""COMPUTED_VALUE"""),13)</f>
        <v>13</v>
      </c>
      <c r="F18" s="30">
        <f ca="1">IFERROR(__xludf.DUMMYFUNCTION("""COMPUTED_VALUE"""),18)</f>
        <v>18</v>
      </c>
      <c r="G18" s="30">
        <f ca="1">IFERROR(__xludf.DUMMYFUNCTION("""COMPUTED_VALUE"""),7)</f>
        <v>7</v>
      </c>
      <c r="H18" s="32">
        <f ca="1">IFERROR(__xludf.DUMMYFUNCTION("""COMPUTED_VALUE"""),95.6666666666666)</f>
        <v>95.6666666666666</v>
      </c>
      <c r="I18" s="20" t="s">
        <v>84</v>
      </c>
      <c r="J18" s="1"/>
      <c r="K18" s="1"/>
      <c r="L18" s="1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thickBot="1" x14ac:dyDescent="0.3">
      <c r="A19" s="39" t="s">
        <v>90</v>
      </c>
      <c r="B19" s="36">
        <f ca="1">IFERROR(__xludf.DUMMYFUNCTION("""COMPUTED_VALUE"""),5)</f>
        <v>5</v>
      </c>
      <c r="C19" s="31"/>
      <c r="D19" s="30">
        <f ca="1">IFERROR(__xludf.DUMMYFUNCTION("""COMPUTED_VALUE"""),25)</f>
        <v>25</v>
      </c>
      <c r="E19" s="30">
        <f ca="1">IFERROR(__xludf.DUMMYFUNCTION("""COMPUTED_VALUE"""),14)</f>
        <v>14</v>
      </c>
      <c r="F19" s="30">
        <f ca="1">IFERROR(__xludf.DUMMYFUNCTION("""COMPUTED_VALUE"""),17)</f>
        <v>17</v>
      </c>
      <c r="G19" s="30">
        <f ca="1">IFERROR(__xludf.DUMMYFUNCTION("""COMPUTED_VALUE"""),8)</f>
        <v>8</v>
      </c>
      <c r="H19" s="32">
        <f ca="1">IFERROR(__xludf.DUMMYFUNCTION("""COMPUTED_VALUE"""),91.6666666666666)</f>
        <v>91.6666666666666</v>
      </c>
      <c r="I19" s="21" t="s">
        <v>85</v>
      </c>
      <c r="J19" s="1"/>
      <c r="K19" s="1"/>
      <c r="L19" s="1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40" t="str">
        <f ca="1">IFERROR(__xludf.DUMMYFUNCTION("""COMPUTED_VALUE"""),"10")</f>
        <v>10</v>
      </c>
      <c r="B20" s="35">
        <f ca="1">IFERROR(__xludf.DUMMYFUNCTION("""COMPUTED_VALUE"""),5)</f>
        <v>5</v>
      </c>
      <c r="C20" s="12"/>
      <c r="D20" s="14">
        <f ca="1">IFERROR(__xludf.DUMMYFUNCTION("""COMPUTED_VALUE"""),16)</f>
        <v>16</v>
      </c>
      <c r="E20" s="14">
        <f ca="1">IFERROR(__xludf.DUMMYFUNCTION("""COMPUTED_VALUE"""),14)</f>
        <v>14</v>
      </c>
      <c r="F20" s="14">
        <f ca="1">IFERROR(__xludf.DUMMYFUNCTION("""COMPUTED_VALUE"""),15)</f>
        <v>15</v>
      </c>
      <c r="G20" s="14">
        <f ca="1">IFERROR(__xludf.DUMMYFUNCTION("""COMPUTED_VALUE"""),9)</f>
        <v>9</v>
      </c>
      <c r="H20" s="15">
        <f ca="1">IFERROR(__xludf.DUMMYFUNCTION("""COMPUTED_VALUE"""),86)</f>
        <v>86</v>
      </c>
      <c r="I20" s="23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38" t="str">
        <f ca="1">IFERROR(__xludf.DUMMYFUNCTION("""COMPUTED_VALUE"""),"32")</f>
        <v>32</v>
      </c>
      <c r="B21" s="12">
        <f ca="1">IFERROR(__xludf.DUMMYFUNCTION("""COMPUTED_VALUE"""),5)</f>
        <v>5</v>
      </c>
      <c r="C21" s="12"/>
      <c r="D21" s="14">
        <f ca="1">IFERROR(__xludf.DUMMYFUNCTION("""COMPUTED_VALUE"""),21)</f>
        <v>21</v>
      </c>
      <c r="E21" s="14">
        <f ca="1">IFERROR(__xludf.DUMMYFUNCTION("""COMPUTED_VALUE"""),13)</f>
        <v>13</v>
      </c>
      <c r="F21" s="14">
        <f ca="1">IFERROR(__xludf.DUMMYFUNCTION("""COMPUTED_VALUE"""),19)</f>
        <v>19</v>
      </c>
      <c r="G21" s="14">
        <f ca="1">IFERROR(__xludf.DUMMYFUNCTION("""COMPUTED_VALUE"""),9)</f>
        <v>9</v>
      </c>
      <c r="H21" s="15">
        <f ca="1">IFERROR(__xludf.DUMMYFUNCTION("""COMPUTED_VALUE"""),85.3333333333333)</f>
        <v>85.3333333333333</v>
      </c>
      <c r="I21" s="12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3" t="str">
        <f ca="1">IFERROR(__xludf.DUMMYFUNCTION("""COMPUTED_VALUE"""),"79")</f>
        <v>79</v>
      </c>
      <c r="B22" s="12">
        <f ca="1">IFERROR(__xludf.DUMMYFUNCTION("""COMPUTED_VALUE"""),5)</f>
        <v>5</v>
      </c>
      <c r="C22" s="12"/>
      <c r="D22" s="14">
        <f ca="1">IFERROR(__xludf.DUMMYFUNCTION("""COMPUTED_VALUE"""),13)</f>
        <v>13</v>
      </c>
      <c r="E22" s="14">
        <f ca="1">IFERROR(__xludf.DUMMYFUNCTION("""COMPUTED_VALUE"""),9)</f>
        <v>9</v>
      </c>
      <c r="F22" s="14">
        <f ca="1">IFERROR(__xludf.DUMMYFUNCTION("""COMPUTED_VALUE"""),13)</f>
        <v>13</v>
      </c>
      <c r="G22" s="14">
        <f ca="1">IFERROR(__xludf.DUMMYFUNCTION("""COMPUTED_VALUE"""),5)</f>
        <v>5</v>
      </c>
      <c r="H22" s="15">
        <f ca="1">IFERROR(__xludf.DUMMYFUNCTION("""COMPUTED_VALUE"""),75.3333333333333)</f>
        <v>75.3333333333333</v>
      </c>
      <c r="I22" s="12"/>
      <c r="J22" s="1"/>
      <c r="K22" s="1"/>
      <c r="L22" s="1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3" t="str">
        <f ca="1">IFERROR(__xludf.DUMMYFUNCTION("""COMPUTED_VALUE"""),"90")</f>
        <v>90</v>
      </c>
      <c r="B23" s="12">
        <f ca="1">IFERROR(__xludf.DUMMYFUNCTION("""COMPUTED_VALUE"""),5)</f>
        <v>5</v>
      </c>
      <c r="C23" s="12"/>
      <c r="D23" s="14">
        <f ca="1">IFERROR(__xludf.DUMMYFUNCTION("""COMPUTED_VALUE"""),18)</f>
        <v>18</v>
      </c>
      <c r="E23" s="14">
        <f ca="1">IFERROR(__xludf.DUMMYFUNCTION("""COMPUTED_VALUE"""),6)</f>
        <v>6</v>
      </c>
      <c r="F23" s="14">
        <f ca="1">IFERROR(__xludf.DUMMYFUNCTION("""COMPUTED_VALUE"""),0)</f>
        <v>0</v>
      </c>
      <c r="G23" s="14">
        <f ca="1">IFERROR(__xludf.DUMMYFUNCTION("""COMPUTED_VALUE"""),10)</f>
        <v>10</v>
      </c>
      <c r="H23" s="15">
        <f ca="1">IFERROR(__xludf.DUMMYFUNCTION("""COMPUTED_VALUE"""),70.3333333333333)</f>
        <v>70.3333333333333</v>
      </c>
      <c r="I23" s="12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3" t="str">
        <f ca="1">IFERROR(__xludf.DUMMYFUNCTION("""COMPUTED_VALUE"""),"61")</f>
        <v>61</v>
      </c>
      <c r="B24" s="12">
        <f ca="1">IFERROR(__xludf.DUMMYFUNCTION("""COMPUTED_VALUE"""),5)</f>
        <v>5</v>
      </c>
      <c r="C24" s="12"/>
      <c r="D24" s="14">
        <f ca="1">IFERROR(__xludf.DUMMYFUNCTION("""COMPUTED_VALUE"""),25)</f>
        <v>25</v>
      </c>
      <c r="E24" s="14">
        <f ca="1">IFERROR(__xludf.DUMMYFUNCTION("""COMPUTED_VALUE"""),8)</f>
        <v>8</v>
      </c>
      <c r="F24" s="14">
        <f ca="1">IFERROR(__xludf.DUMMYFUNCTION("""COMPUTED_VALUE"""),15)</f>
        <v>15</v>
      </c>
      <c r="G24" s="14">
        <f ca="1">IFERROR(__xludf.DUMMYFUNCTION("""COMPUTED_VALUE"""),0)</f>
        <v>0</v>
      </c>
      <c r="H24" s="15">
        <f ca="1">IFERROR(__xludf.DUMMYFUNCTION("""COMPUTED_VALUE"""),64.3333333333333)</f>
        <v>64.3333333333333</v>
      </c>
      <c r="I24" s="12"/>
      <c r="J24" s="1"/>
      <c r="K24" s="1"/>
      <c r="L24" s="1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3" t="str">
        <f ca="1">IFERROR(__xludf.DUMMYFUNCTION("""COMPUTED_VALUE"""),"47")</f>
        <v>47</v>
      </c>
      <c r="B25" s="12">
        <f ca="1">IFERROR(__xludf.DUMMYFUNCTION("""COMPUTED_VALUE"""),5)</f>
        <v>5</v>
      </c>
      <c r="C25" s="12"/>
      <c r="D25" s="14">
        <f ca="1">IFERROR(__xludf.DUMMYFUNCTION("""COMPUTED_VALUE"""),13)</f>
        <v>13</v>
      </c>
      <c r="E25" s="14">
        <f ca="1">IFERROR(__xludf.DUMMYFUNCTION("""COMPUTED_VALUE"""),9)</f>
        <v>9</v>
      </c>
      <c r="F25" s="14">
        <f ca="1">IFERROR(__xludf.DUMMYFUNCTION("""COMPUTED_VALUE"""),0)</f>
        <v>0</v>
      </c>
      <c r="G25" s="14">
        <f ca="1">IFERROR(__xludf.DUMMYFUNCTION("""COMPUTED_VALUE"""),0)</f>
        <v>0</v>
      </c>
      <c r="H25" s="15">
        <f ca="1">IFERROR(__xludf.DUMMYFUNCTION("""COMPUTED_VALUE"""),41.6666666666666)</f>
        <v>41.6666666666666</v>
      </c>
      <c r="I25" s="12"/>
      <c r="J25" s="1"/>
      <c r="K25" s="1"/>
      <c r="L25" s="1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3" t="str">
        <f ca="1">IFERROR(__xludf.DUMMYFUNCTION("""COMPUTED_VALUE"""),"48")</f>
        <v>48</v>
      </c>
      <c r="B26" s="12">
        <f ca="1">IFERROR(__xludf.DUMMYFUNCTION("""COMPUTED_VALUE"""),5)</f>
        <v>5</v>
      </c>
      <c r="C26" s="12"/>
      <c r="D26" s="14">
        <f ca="1">IFERROR(__xludf.DUMMYFUNCTION("""COMPUTED_VALUE"""),15)</f>
        <v>15</v>
      </c>
      <c r="E26" s="14">
        <f ca="1">IFERROR(__xludf.DUMMYFUNCTION("""COMPUTED_VALUE"""),0)</f>
        <v>0</v>
      </c>
      <c r="F26" s="14">
        <f ca="1">IFERROR(__xludf.DUMMYFUNCTION("""COMPUTED_VALUE"""),0)</f>
        <v>0</v>
      </c>
      <c r="G26" s="14">
        <f ca="1">IFERROR(__xludf.DUMMYFUNCTION("""COMPUTED_VALUE"""),0)</f>
        <v>0</v>
      </c>
      <c r="H26" s="15">
        <f ca="1">IFERROR(__xludf.DUMMYFUNCTION("""COMPUTED_VALUE"""),20.6666666666666)</f>
        <v>20.6666666666666</v>
      </c>
      <c r="I26" s="12"/>
      <c r="J26" s="1"/>
      <c r="K26" s="1"/>
      <c r="L26" s="1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3" t="str">
        <f ca="1">IFERROR(__xludf.DUMMYFUNCTION("""COMPUTED_VALUE"""),"93")</f>
        <v>93</v>
      </c>
      <c r="B27" s="12">
        <f ca="1">IFERROR(__xludf.DUMMYFUNCTION("""COMPUTED_VALUE"""),5)</f>
        <v>5</v>
      </c>
      <c r="C27" s="12"/>
      <c r="D27" s="14">
        <f ca="1">IFERROR(__xludf.DUMMYFUNCTION("""COMPUTED_VALUE"""),0)</f>
        <v>0</v>
      </c>
      <c r="E27" s="14">
        <f ca="1">IFERROR(__xludf.DUMMYFUNCTION("""COMPUTED_VALUE"""),0)</f>
        <v>0</v>
      </c>
      <c r="F27" s="14">
        <f ca="1">IFERROR(__xludf.DUMMYFUNCTION("""COMPUTED_VALUE"""),0)</f>
        <v>0</v>
      </c>
      <c r="G27" s="14">
        <f ca="1">IFERROR(__xludf.DUMMYFUNCTION("""COMPUTED_VALUE"""),0)</f>
        <v>0</v>
      </c>
      <c r="H27" s="15">
        <f ca="1">IFERROR(__xludf.DUMMYFUNCTION("""COMPUTED_VALUE"""),0)</f>
        <v>0</v>
      </c>
      <c r="I27" s="12"/>
      <c r="J27" s="1"/>
      <c r="K27" s="1"/>
      <c r="L27" s="1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3"/>
      <c r="B28" s="1"/>
      <c r="C28" s="1"/>
      <c r="D28" s="4"/>
      <c r="E28" s="4"/>
      <c r="F28" s="4"/>
      <c r="G28" s="4"/>
      <c r="H28" s="5"/>
      <c r="I28" s="1"/>
      <c r="J28" s="1"/>
      <c r="K28" s="1"/>
      <c r="L28" s="1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3"/>
      <c r="B29" s="1"/>
      <c r="C29" s="1"/>
      <c r="D29" s="4"/>
      <c r="E29" s="4"/>
      <c r="F29" s="4"/>
      <c r="G29" s="4"/>
      <c r="H29" s="5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3"/>
      <c r="B30" s="1"/>
      <c r="C30" s="1"/>
      <c r="D30" s="4"/>
      <c r="E30" s="4"/>
      <c r="F30" s="4"/>
      <c r="G30" s="4"/>
      <c r="H30" s="5"/>
      <c r="I30" s="1"/>
      <c r="J30" s="1"/>
      <c r="K30" s="1"/>
      <c r="L30" s="1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3"/>
      <c r="B31" s="1"/>
      <c r="C31" s="1"/>
      <c r="D31" s="4"/>
      <c r="E31" s="4"/>
      <c r="F31" s="4"/>
      <c r="G31" s="4"/>
      <c r="H31" s="5"/>
      <c r="I31" s="1"/>
      <c r="J31" s="1"/>
      <c r="K31" s="1"/>
      <c r="L31" s="1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3"/>
      <c r="B32" s="1"/>
      <c r="C32" s="1"/>
      <c r="D32" s="4"/>
      <c r="E32" s="4"/>
      <c r="F32" s="4"/>
      <c r="G32" s="4"/>
      <c r="H32" s="5"/>
      <c r="I32" s="1"/>
      <c r="J32" s="1"/>
      <c r="K32" s="1"/>
      <c r="L32" s="1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3"/>
      <c r="B33" s="1"/>
      <c r="C33" s="1"/>
      <c r="D33" s="4"/>
      <c r="E33" s="4"/>
      <c r="F33" s="4"/>
      <c r="G33" s="4"/>
      <c r="H33" s="5"/>
      <c r="I33" s="1"/>
      <c r="J33" s="1"/>
      <c r="K33" s="1"/>
      <c r="L33" s="1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3"/>
      <c r="B34" s="1"/>
      <c r="C34" s="1"/>
      <c r="D34" s="4"/>
      <c r="E34" s="4"/>
      <c r="F34" s="4"/>
      <c r="G34" s="4"/>
      <c r="H34" s="5"/>
      <c r="I34" s="1"/>
      <c r="J34" s="1"/>
      <c r="K34" s="1"/>
      <c r="L34" s="1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3"/>
      <c r="B35" s="1"/>
      <c r="C35" s="1"/>
      <c r="D35" s="4"/>
      <c r="E35" s="4"/>
      <c r="F35" s="4"/>
      <c r="G35" s="4"/>
      <c r="H35" s="5"/>
      <c r="I35" s="1"/>
      <c r="J35" s="1"/>
      <c r="K35" s="1"/>
      <c r="L35" s="1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3"/>
      <c r="B36" s="1"/>
      <c r="C36" s="1"/>
      <c r="D36" s="4"/>
      <c r="E36" s="4"/>
      <c r="F36" s="4"/>
      <c r="G36" s="4"/>
      <c r="H36" s="5"/>
      <c r="I36" s="1"/>
      <c r="J36" s="1"/>
      <c r="K36" s="1"/>
      <c r="L36" s="1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3"/>
      <c r="B37" s="1"/>
      <c r="C37" s="1"/>
      <c r="D37" s="4"/>
      <c r="E37" s="4"/>
      <c r="F37" s="4"/>
      <c r="G37" s="4"/>
      <c r="H37" s="5"/>
      <c r="I37" s="1"/>
      <c r="J37" s="1"/>
      <c r="K37" s="1"/>
      <c r="L37" s="1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3"/>
      <c r="B38" s="1"/>
      <c r="C38" s="1"/>
      <c r="D38" s="4"/>
      <c r="E38" s="4"/>
      <c r="F38" s="4"/>
      <c r="G38" s="4"/>
      <c r="H38" s="5"/>
      <c r="I38" s="1"/>
      <c r="J38" s="1"/>
      <c r="K38" s="1"/>
      <c r="L38" s="1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3"/>
      <c r="B39" s="1"/>
      <c r="C39" s="1"/>
      <c r="D39" s="4"/>
      <c r="E39" s="4"/>
      <c r="F39" s="4"/>
      <c r="G39" s="4"/>
      <c r="H39" s="5"/>
      <c r="I39" s="1"/>
      <c r="J39" s="1"/>
      <c r="K39" s="1"/>
      <c r="L39" s="1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3"/>
      <c r="B40" s="1"/>
      <c r="C40" s="1"/>
      <c r="D40" s="4"/>
      <c r="E40" s="4"/>
      <c r="F40" s="4"/>
      <c r="G40" s="4"/>
      <c r="H40" s="5"/>
      <c r="I40" s="1"/>
      <c r="J40" s="1"/>
      <c r="K40" s="1"/>
      <c r="L40" s="1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3"/>
      <c r="B41" s="1"/>
      <c r="C41" s="1"/>
      <c r="D41" s="4"/>
      <c r="E41" s="4"/>
      <c r="F41" s="4"/>
      <c r="G41" s="4"/>
      <c r="H41" s="7"/>
      <c r="I41" s="1"/>
      <c r="J41" s="1"/>
      <c r="K41" s="1"/>
      <c r="L41" s="1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3"/>
      <c r="B42" s="1"/>
      <c r="C42" s="1"/>
      <c r="D42" s="4"/>
      <c r="E42" s="4"/>
      <c r="F42" s="4"/>
      <c r="G42" s="4"/>
      <c r="H42" s="7"/>
      <c r="I42" s="1"/>
      <c r="J42" s="1"/>
      <c r="K42" s="1"/>
      <c r="L42" s="1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3"/>
      <c r="B43" s="1"/>
      <c r="C43" s="1"/>
      <c r="D43" s="4"/>
      <c r="E43" s="4"/>
      <c r="F43" s="4"/>
      <c r="G43" s="4"/>
      <c r="H43" s="7"/>
      <c r="I43" s="1"/>
      <c r="J43" s="1"/>
      <c r="K43" s="1"/>
      <c r="L43" s="1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3"/>
      <c r="B44" s="1"/>
      <c r="C44" s="1"/>
      <c r="D44" s="4"/>
      <c r="E44" s="4"/>
      <c r="F44" s="4"/>
      <c r="G44" s="4"/>
      <c r="H44" s="7"/>
      <c r="I44" s="1"/>
      <c r="J44" s="1"/>
      <c r="K44" s="1"/>
      <c r="L44" s="1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3"/>
      <c r="B45" s="1"/>
      <c r="C45" s="1"/>
      <c r="D45" s="4"/>
      <c r="E45" s="4"/>
      <c r="F45" s="4"/>
      <c r="G45" s="4"/>
      <c r="H45" s="7"/>
      <c r="I45" s="1"/>
      <c r="J45" s="1"/>
      <c r="K45" s="1"/>
      <c r="L45" s="1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3"/>
      <c r="B46" s="1"/>
      <c r="C46" s="1"/>
      <c r="D46" s="4"/>
      <c r="E46" s="4"/>
      <c r="F46" s="4"/>
      <c r="G46" s="4"/>
      <c r="H46" s="7"/>
      <c r="I46" s="1"/>
      <c r="J46" s="1"/>
      <c r="K46" s="1"/>
      <c r="L46" s="1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3"/>
      <c r="B47" s="1"/>
      <c r="C47" s="1"/>
      <c r="D47" s="4"/>
      <c r="E47" s="4"/>
      <c r="F47" s="4"/>
      <c r="G47" s="4"/>
      <c r="H47" s="7"/>
      <c r="I47" s="1"/>
      <c r="J47" s="1"/>
      <c r="K47" s="1"/>
      <c r="L47" s="1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3"/>
      <c r="B48" s="1"/>
      <c r="C48" s="1"/>
      <c r="D48" s="4"/>
      <c r="E48" s="4"/>
      <c r="F48" s="4"/>
      <c r="G48" s="4"/>
      <c r="H48" s="7"/>
      <c r="I48" s="1"/>
      <c r="J48" s="1"/>
      <c r="K48" s="1"/>
      <c r="L48" s="1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3"/>
      <c r="B49" s="1"/>
      <c r="C49" s="1"/>
      <c r="D49" s="4"/>
      <c r="E49" s="4"/>
      <c r="F49" s="4"/>
      <c r="G49" s="4"/>
      <c r="H49" s="7"/>
      <c r="I49" s="1"/>
      <c r="J49" s="1"/>
      <c r="K49" s="1"/>
      <c r="L49" s="1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3"/>
      <c r="B50" s="1"/>
      <c r="C50" s="1"/>
      <c r="D50" s="1"/>
      <c r="E50" s="1"/>
      <c r="F50" s="1"/>
      <c r="G50" s="1"/>
      <c r="H50" s="7"/>
      <c r="I50" s="1"/>
      <c r="J50" s="1"/>
      <c r="K50" s="1"/>
      <c r="L50" s="1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3"/>
      <c r="B51" s="1"/>
      <c r="C51" s="1"/>
      <c r="D51" s="1"/>
      <c r="E51" s="1"/>
      <c r="F51" s="1"/>
      <c r="G51" s="1"/>
      <c r="H51" s="7"/>
      <c r="I51" s="1"/>
      <c r="J51" s="1"/>
      <c r="K51" s="1"/>
      <c r="L51" s="1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3"/>
      <c r="B52" s="1"/>
      <c r="C52" s="1"/>
      <c r="D52" s="1"/>
      <c r="E52" s="1"/>
      <c r="F52" s="1"/>
      <c r="G52" s="1"/>
      <c r="H52" s="7"/>
      <c r="I52" s="1"/>
      <c r="J52" s="1"/>
      <c r="K52" s="1"/>
      <c r="L52" s="1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3"/>
      <c r="B53" s="1"/>
      <c r="C53" s="1"/>
      <c r="D53" s="1"/>
      <c r="E53" s="1"/>
      <c r="F53" s="1"/>
      <c r="G53" s="1"/>
      <c r="H53" s="7"/>
      <c r="I53" s="1"/>
      <c r="J53" s="1"/>
      <c r="K53" s="1"/>
      <c r="L53" s="1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3"/>
      <c r="B54" s="1"/>
      <c r="C54" s="1"/>
      <c r="D54" s="1"/>
      <c r="E54" s="1"/>
      <c r="F54" s="1"/>
      <c r="G54" s="1"/>
      <c r="H54" s="7"/>
      <c r="I54" s="1"/>
      <c r="J54" s="1"/>
      <c r="K54" s="1"/>
      <c r="L54" s="1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3"/>
      <c r="B55" s="1"/>
      <c r="C55" s="1"/>
      <c r="D55" s="1"/>
      <c r="E55" s="1"/>
      <c r="F55" s="1"/>
      <c r="G55" s="1"/>
      <c r="H55" s="7"/>
      <c r="I55" s="1"/>
      <c r="J55" s="1"/>
      <c r="K55" s="1"/>
      <c r="L55" s="1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3"/>
      <c r="B56" s="1"/>
      <c r="C56" s="1"/>
      <c r="D56" s="1"/>
      <c r="E56" s="1"/>
      <c r="F56" s="1"/>
      <c r="G56" s="1"/>
      <c r="H56" s="7"/>
      <c r="I56" s="1"/>
      <c r="J56" s="1"/>
      <c r="K56" s="1"/>
      <c r="L56" s="1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3"/>
      <c r="B57" s="1"/>
      <c r="C57" s="1"/>
      <c r="D57" s="1"/>
      <c r="E57" s="1"/>
      <c r="F57" s="1"/>
      <c r="G57" s="1"/>
      <c r="H57" s="7"/>
      <c r="I57" s="1"/>
      <c r="J57" s="1"/>
      <c r="K57" s="1"/>
      <c r="L57" s="1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3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3"/>
      <c r="B59" s="1"/>
      <c r="C59" s="1"/>
      <c r="D59" s="1"/>
      <c r="E59" s="1"/>
      <c r="F59" s="1"/>
      <c r="G59" s="1"/>
      <c r="H59" s="7"/>
      <c r="I59" s="1"/>
      <c r="J59" s="1"/>
      <c r="K59" s="1"/>
      <c r="L59" s="1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3"/>
      <c r="B60" s="1"/>
      <c r="C60" s="1"/>
      <c r="D60" s="1"/>
      <c r="E60" s="1"/>
      <c r="F60" s="1"/>
      <c r="G60" s="1"/>
      <c r="H60" s="7"/>
      <c r="I60" s="1"/>
      <c r="J60" s="1"/>
      <c r="K60" s="1"/>
      <c r="L60" s="1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3"/>
      <c r="B61" s="1"/>
      <c r="C61" s="1"/>
      <c r="D61" s="1"/>
      <c r="E61" s="1"/>
      <c r="F61" s="1"/>
      <c r="G61" s="1"/>
      <c r="H61" s="7"/>
      <c r="I61" s="1"/>
      <c r="J61" s="1"/>
      <c r="K61" s="1"/>
      <c r="L61" s="1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3"/>
      <c r="B62" s="1"/>
      <c r="C62" s="1"/>
      <c r="D62" s="1"/>
      <c r="E62" s="1"/>
      <c r="F62" s="1"/>
      <c r="G62" s="1"/>
      <c r="H62" s="7"/>
      <c r="I62" s="1"/>
      <c r="J62" s="1"/>
      <c r="K62" s="1"/>
      <c r="L62" s="1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3"/>
      <c r="B63" s="1"/>
      <c r="C63" s="1"/>
      <c r="D63" s="1"/>
      <c r="E63" s="1"/>
      <c r="F63" s="1"/>
      <c r="G63" s="1"/>
      <c r="H63" s="7"/>
      <c r="I63" s="1"/>
      <c r="J63" s="1"/>
      <c r="K63" s="1"/>
      <c r="L63" s="1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3"/>
      <c r="B64" s="1"/>
      <c r="C64" s="1"/>
      <c r="D64" s="1"/>
      <c r="E64" s="1"/>
      <c r="F64" s="1"/>
      <c r="G64" s="1"/>
      <c r="H64" s="7"/>
      <c r="I64" s="1"/>
      <c r="J64" s="1"/>
      <c r="K64" s="1"/>
      <c r="L64" s="1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3"/>
      <c r="B65" s="1"/>
      <c r="C65" s="1"/>
      <c r="D65" s="1"/>
      <c r="E65" s="1"/>
      <c r="F65" s="1"/>
      <c r="G65" s="1"/>
      <c r="H65" s="7"/>
      <c r="I65" s="1"/>
      <c r="J65" s="1"/>
      <c r="K65" s="1"/>
      <c r="L65" s="1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3"/>
      <c r="B66" s="1"/>
      <c r="C66" s="1"/>
      <c r="D66" s="1"/>
      <c r="E66" s="1"/>
      <c r="F66" s="1"/>
      <c r="G66" s="1"/>
      <c r="H66" s="7"/>
      <c r="I66" s="1"/>
      <c r="J66" s="1"/>
      <c r="K66" s="1"/>
      <c r="L66" s="1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3"/>
      <c r="B67" s="1"/>
      <c r="C67" s="1"/>
      <c r="D67" s="1"/>
      <c r="E67" s="1"/>
      <c r="F67" s="1"/>
      <c r="G67" s="1"/>
      <c r="H67" s="7"/>
      <c r="I67" s="1"/>
      <c r="J67" s="1"/>
      <c r="K67" s="1"/>
      <c r="L67" s="1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3"/>
      <c r="B68" s="1"/>
      <c r="C68" s="1"/>
      <c r="D68" s="1"/>
      <c r="E68" s="1"/>
      <c r="F68" s="1"/>
      <c r="G68" s="1"/>
      <c r="H68" s="7"/>
      <c r="I68" s="1"/>
      <c r="J68" s="1"/>
      <c r="K68" s="1"/>
      <c r="L68" s="1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3"/>
      <c r="B69" s="1"/>
      <c r="C69" s="1"/>
      <c r="D69" s="1"/>
      <c r="E69" s="1"/>
      <c r="F69" s="1"/>
      <c r="G69" s="1"/>
      <c r="H69" s="7"/>
      <c r="I69" s="1"/>
      <c r="J69" s="1"/>
      <c r="K69" s="1"/>
      <c r="L69" s="1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3"/>
      <c r="B70" s="1"/>
      <c r="C70" s="1"/>
      <c r="D70" s="1"/>
      <c r="E70" s="1"/>
      <c r="F70" s="1"/>
      <c r="G70" s="1"/>
      <c r="H70" s="7"/>
      <c r="I70" s="1"/>
      <c r="J70" s="1"/>
      <c r="K70" s="1"/>
      <c r="L70" s="1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3"/>
      <c r="B71" s="1"/>
      <c r="C71" s="1"/>
      <c r="D71" s="1"/>
      <c r="E71" s="1"/>
      <c r="F71" s="1"/>
      <c r="G71" s="1"/>
      <c r="H71" s="7"/>
      <c r="I71" s="1"/>
      <c r="J71" s="1"/>
      <c r="K71" s="1"/>
      <c r="L71" s="1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3"/>
      <c r="B72" s="1"/>
      <c r="C72" s="1"/>
      <c r="D72" s="1"/>
      <c r="E72" s="1"/>
      <c r="F72" s="1"/>
      <c r="G72" s="1"/>
      <c r="H72" s="7"/>
      <c r="I72" s="1"/>
      <c r="J72" s="1"/>
      <c r="K72" s="1"/>
      <c r="L72" s="1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3"/>
      <c r="B73" s="1"/>
      <c r="C73" s="1"/>
      <c r="D73" s="1"/>
      <c r="E73" s="1"/>
      <c r="F73" s="1"/>
      <c r="G73" s="1"/>
      <c r="H73" s="7"/>
      <c r="I73" s="1"/>
      <c r="J73" s="1"/>
      <c r="K73" s="1"/>
      <c r="L73" s="1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3"/>
      <c r="B74" s="1"/>
      <c r="C74" s="1"/>
      <c r="D74" s="1"/>
      <c r="E74" s="1"/>
      <c r="F74" s="1"/>
      <c r="G74" s="1"/>
      <c r="H74" s="7"/>
      <c r="I74" s="1"/>
      <c r="J74" s="1"/>
      <c r="K74" s="1"/>
      <c r="L74" s="1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3"/>
      <c r="B75" s="1"/>
      <c r="C75" s="1"/>
      <c r="D75" s="1"/>
      <c r="E75" s="1"/>
      <c r="F75" s="1"/>
      <c r="G75" s="1"/>
      <c r="H75" s="7"/>
      <c r="I75" s="1"/>
      <c r="J75" s="1"/>
      <c r="K75" s="1"/>
      <c r="L75" s="1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3"/>
      <c r="B76" s="1"/>
      <c r="C76" s="1"/>
      <c r="D76" s="1"/>
      <c r="E76" s="1"/>
      <c r="F76" s="1"/>
      <c r="G76" s="1"/>
      <c r="H76" s="7"/>
      <c r="I76" s="1"/>
      <c r="J76" s="1"/>
      <c r="K76" s="1"/>
      <c r="L76" s="1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3"/>
      <c r="B77" s="1"/>
      <c r="C77" s="1"/>
      <c r="D77" s="1"/>
      <c r="E77" s="1"/>
      <c r="F77" s="1"/>
      <c r="G77" s="1"/>
      <c r="H77" s="7"/>
      <c r="I77" s="1"/>
      <c r="J77" s="1"/>
      <c r="K77" s="1"/>
      <c r="L77" s="1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3"/>
      <c r="B78" s="1"/>
      <c r="C78" s="1"/>
      <c r="D78" s="1"/>
      <c r="E78" s="1"/>
      <c r="F78" s="1"/>
      <c r="G78" s="1"/>
      <c r="H78" s="7"/>
      <c r="I78" s="1"/>
      <c r="J78" s="1"/>
      <c r="K78" s="1"/>
      <c r="L78" s="1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3"/>
      <c r="B79" s="1"/>
      <c r="C79" s="1"/>
      <c r="D79" s="1"/>
      <c r="E79" s="1"/>
      <c r="F79" s="1"/>
      <c r="G79" s="1"/>
      <c r="H79" s="7"/>
      <c r="I79" s="1"/>
      <c r="J79" s="1"/>
      <c r="K79" s="1"/>
      <c r="L79" s="1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3"/>
      <c r="B80" s="1"/>
      <c r="C80" s="1"/>
      <c r="D80" s="1"/>
      <c r="E80" s="1"/>
      <c r="F80" s="1"/>
      <c r="G80" s="1"/>
      <c r="H80" s="7"/>
      <c r="I80" s="1"/>
      <c r="J80" s="1"/>
      <c r="K80" s="1"/>
      <c r="L80" s="1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3"/>
      <c r="B81" s="1"/>
      <c r="C81" s="1"/>
      <c r="D81" s="1"/>
      <c r="E81" s="1"/>
      <c r="F81" s="1"/>
      <c r="G81" s="1"/>
      <c r="H81" s="7"/>
      <c r="I81" s="1"/>
      <c r="J81" s="1"/>
      <c r="K81" s="1"/>
      <c r="L81" s="1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3"/>
      <c r="B82" s="1"/>
      <c r="C82" s="1"/>
      <c r="D82" s="1"/>
      <c r="E82" s="1"/>
      <c r="F82" s="1"/>
      <c r="G82" s="1"/>
      <c r="H82" s="7"/>
      <c r="I82" s="1"/>
      <c r="J82" s="1"/>
      <c r="K82" s="1"/>
      <c r="L82" s="1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3"/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3"/>
      <c r="B84" s="1"/>
      <c r="C84" s="1"/>
      <c r="D84" s="1"/>
      <c r="E84" s="1"/>
      <c r="F84" s="1"/>
      <c r="G84" s="1"/>
      <c r="H84" s="7"/>
      <c r="I84" s="1"/>
      <c r="J84" s="1"/>
      <c r="K84" s="1"/>
      <c r="L84" s="1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3"/>
      <c r="B85" s="1"/>
      <c r="C85" s="1"/>
      <c r="D85" s="1"/>
      <c r="E85" s="1"/>
      <c r="F85" s="1"/>
      <c r="G85" s="1"/>
      <c r="H85" s="7"/>
      <c r="I85" s="1"/>
      <c r="J85" s="1"/>
      <c r="K85" s="1"/>
      <c r="L85" s="1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3"/>
      <c r="B86" s="1"/>
      <c r="C86" s="1"/>
      <c r="D86" s="1"/>
      <c r="E86" s="1"/>
      <c r="F86" s="1"/>
      <c r="G86" s="1"/>
      <c r="H86" s="7"/>
      <c r="I86" s="1"/>
      <c r="J86" s="1"/>
      <c r="K86" s="1"/>
      <c r="L86" s="1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3"/>
      <c r="B87" s="1"/>
      <c r="C87" s="1"/>
      <c r="D87" s="1"/>
      <c r="E87" s="1"/>
      <c r="F87" s="1"/>
      <c r="G87" s="1"/>
      <c r="H87" s="7"/>
      <c r="I87" s="1"/>
      <c r="J87" s="1"/>
      <c r="K87" s="1"/>
      <c r="L87" s="1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3"/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3"/>
      <c r="B89" s="1"/>
      <c r="C89" s="1"/>
      <c r="D89" s="1"/>
      <c r="E89" s="1"/>
      <c r="F89" s="1"/>
      <c r="G89" s="1"/>
      <c r="H89" s="7"/>
      <c r="I89" s="1"/>
      <c r="J89" s="1"/>
      <c r="K89" s="1"/>
      <c r="L89" s="1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3"/>
      <c r="B90" s="1"/>
      <c r="C90" s="1"/>
      <c r="D90" s="1"/>
      <c r="E90" s="1"/>
      <c r="F90" s="1"/>
      <c r="G90" s="1"/>
      <c r="H90" s="7"/>
      <c r="I90" s="1"/>
      <c r="J90" s="1"/>
      <c r="K90" s="1"/>
      <c r="L90" s="1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3"/>
      <c r="B91" s="1"/>
      <c r="C91" s="1"/>
      <c r="D91" s="1"/>
      <c r="E91" s="1"/>
      <c r="F91" s="1"/>
      <c r="G91" s="1"/>
      <c r="H91" s="7"/>
      <c r="I91" s="1"/>
      <c r="J91" s="1"/>
      <c r="K91" s="1"/>
      <c r="L91" s="1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3"/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3"/>
      <c r="B93" s="1"/>
      <c r="C93" s="1"/>
      <c r="D93" s="1"/>
      <c r="E93" s="1"/>
      <c r="F93" s="1"/>
      <c r="G93" s="1"/>
      <c r="H93" s="7"/>
      <c r="I93" s="1"/>
      <c r="J93" s="1"/>
      <c r="K93" s="1"/>
      <c r="L93" s="1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3"/>
      <c r="B94" s="1"/>
      <c r="C94" s="1"/>
      <c r="D94" s="1"/>
      <c r="E94" s="1"/>
      <c r="F94" s="1"/>
      <c r="G94" s="1"/>
      <c r="H94" s="7"/>
      <c r="I94" s="1"/>
      <c r="J94" s="1"/>
      <c r="K94" s="1"/>
      <c r="L94" s="1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3"/>
      <c r="B95" s="1"/>
      <c r="C95" s="1"/>
      <c r="D95" s="1"/>
      <c r="E95" s="1"/>
      <c r="F95" s="1"/>
      <c r="G95" s="1"/>
      <c r="H95" s="7"/>
      <c r="I95" s="1"/>
      <c r="J95" s="1"/>
      <c r="K95" s="1"/>
      <c r="L95" s="1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3"/>
      <c r="B96" s="1"/>
      <c r="C96" s="1"/>
      <c r="D96" s="1"/>
      <c r="E96" s="1"/>
      <c r="F96" s="1"/>
      <c r="G96" s="1"/>
      <c r="H96" s="7"/>
      <c r="I96" s="1"/>
      <c r="J96" s="1"/>
      <c r="K96" s="1"/>
      <c r="L96" s="1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3"/>
      <c r="B97" s="1"/>
      <c r="C97" s="1"/>
      <c r="D97" s="1"/>
      <c r="E97" s="1"/>
      <c r="F97" s="1"/>
      <c r="G97" s="1"/>
      <c r="H97" s="7"/>
      <c r="I97" s="1"/>
      <c r="J97" s="1"/>
      <c r="K97" s="1"/>
      <c r="L97" s="1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3"/>
      <c r="B98" s="1"/>
      <c r="C98" s="1"/>
      <c r="D98" s="1"/>
      <c r="E98" s="1"/>
      <c r="F98" s="1"/>
      <c r="G98" s="1"/>
      <c r="H98" s="7"/>
      <c r="I98" s="1"/>
      <c r="J98" s="1"/>
      <c r="K98" s="1"/>
      <c r="L98" s="1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3"/>
      <c r="B99" s="1"/>
      <c r="C99" s="1"/>
      <c r="D99" s="1"/>
      <c r="E99" s="1"/>
      <c r="F99" s="1"/>
      <c r="G99" s="1"/>
      <c r="H99" s="7"/>
      <c r="I99" s="1"/>
      <c r="J99" s="1"/>
      <c r="K99" s="1"/>
      <c r="L99" s="1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3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3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3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3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3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3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3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3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3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3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3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3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3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3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3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3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3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3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3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3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3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abSelected="1" workbookViewId="0"/>
  </sheetViews>
  <sheetFormatPr defaultColWidth="14.42578125" defaultRowHeight="15.75" customHeight="1" x14ac:dyDescent="0.2"/>
  <cols>
    <col min="1" max="1" width="25.5703125" customWidth="1"/>
    <col min="2" max="2" width="28.85546875" bestFit="1" customWidth="1"/>
    <col min="3" max="3" width="7.85546875" customWidth="1"/>
    <col min="4" max="4" width="10.7109375" customWidth="1"/>
    <col min="5" max="5" width="15.28515625" customWidth="1"/>
    <col min="6" max="6" width="14.28515625" customWidth="1"/>
    <col min="7" max="7" width="28.7109375" customWidth="1"/>
  </cols>
  <sheetData>
    <row r="1" spans="1:26" ht="12.75" x14ac:dyDescent="0.2">
      <c r="A1" s="9" t="s">
        <v>2</v>
      </c>
      <c r="B1" s="9" t="s">
        <v>0</v>
      </c>
      <c r="C1" s="9" t="s">
        <v>1</v>
      </c>
      <c r="D1" s="9" t="s">
        <v>3</v>
      </c>
      <c r="F1" s="1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5">
      <c r="A2" s="25" t="s">
        <v>4</v>
      </c>
      <c r="B2" s="39" t="s">
        <v>86</v>
      </c>
      <c r="C2" s="26">
        <f ca="1">IFERROR(__xludf.DUMMYFUNCTION("""COMPUTED_VALUE"""),6)</f>
        <v>6</v>
      </c>
      <c r="D2" s="26">
        <f ca="1">IFERROR(__xludf.DUMMYFUNCTION("""COMPUTED_VALUE"""),65)</f>
        <v>65</v>
      </c>
      <c r="E2" s="24" t="s">
        <v>91</v>
      </c>
      <c r="F2" s="1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x14ac:dyDescent="0.25">
      <c r="A3" s="25" t="s">
        <v>5</v>
      </c>
      <c r="B3" s="39" t="s">
        <v>86</v>
      </c>
      <c r="C3" s="26">
        <f ca="1">IFERROR(__xludf.DUMMYFUNCTION("""COMPUTED_VALUE"""),6)</f>
        <v>6</v>
      </c>
      <c r="D3" s="26">
        <f ca="1">IFERROR(__xludf.DUMMYFUNCTION("""COMPUTED_VALUE"""),61)</f>
        <v>61</v>
      </c>
      <c r="E3" s="24" t="s">
        <v>91</v>
      </c>
      <c r="F3" s="1"/>
      <c r="G3" s="8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x14ac:dyDescent="0.25">
      <c r="A4" s="25" t="s">
        <v>6</v>
      </c>
      <c r="B4" s="39" t="s">
        <v>92</v>
      </c>
      <c r="C4" s="26">
        <f ca="1">IFERROR(__xludf.DUMMYFUNCTION("""COMPUTED_VALUE"""),6)</f>
        <v>6</v>
      </c>
      <c r="D4" s="26">
        <f ca="1">IFERROR(__xludf.DUMMYFUNCTION("""COMPUTED_VALUE"""),51.5)</f>
        <v>51.5</v>
      </c>
      <c r="E4" s="24" t="s">
        <v>91</v>
      </c>
      <c r="F4" s="1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x14ac:dyDescent="0.25">
      <c r="A5" s="25" t="s">
        <v>7</v>
      </c>
      <c r="B5" s="39" t="s">
        <v>87</v>
      </c>
      <c r="C5" s="26">
        <f ca="1">IFERROR(__xludf.DUMMYFUNCTION("""COMPUTED_VALUE"""),6)</f>
        <v>6</v>
      </c>
      <c r="D5" s="26">
        <f ca="1">IFERROR(__xludf.DUMMYFUNCTION("""COMPUTED_VALUE"""),51.5)</f>
        <v>51.5</v>
      </c>
      <c r="E5" s="24" t="s">
        <v>91</v>
      </c>
      <c r="F5" s="1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x14ac:dyDescent="0.2">
      <c r="A6" s="27" t="s">
        <v>8</v>
      </c>
      <c r="B6" s="28" t="str">
        <f ca="1">IFERROR(__xludf.DUMMYFUNCTION("""COMPUTED_VALUE"""),"47")</f>
        <v>47</v>
      </c>
      <c r="C6" s="29">
        <f ca="1">IFERROR(__xludf.DUMMYFUNCTION("""COMPUTED_VALUE"""),6)</f>
        <v>6</v>
      </c>
      <c r="D6" s="29">
        <f ca="1">IFERROR(__xludf.DUMMYFUNCTION("""COMPUTED_VALUE"""),49.5)</f>
        <v>49.5</v>
      </c>
      <c r="F6" s="1"/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x14ac:dyDescent="0.2">
      <c r="A7" s="27" t="s">
        <v>9</v>
      </c>
      <c r="B7" s="28" t="str">
        <f ca="1">IFERROR(__xludf.DUMMYFUNCTION("""COMPUTED_VALUE"""),"43")</f>
        <v>43</v>
      </c>
      <c r="C7" s="29">
        <f ca="1">IFERROR(__xludf.DUMMYFUNCTION("""COMPUTED_VALUE"""),6)</f>
        <v>6</v>
      </c>
      <c r="D7" s="29">
        <f ca="1">IFERROR(__xludf.DUMMYFUNCTION("""COMPUTED_VALUE"""),39)</f>
        <v>39</v>
      </c>
      <c r="F7" s="1"/>
      <c r="G7" s="8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x14ac:dyDescent="0.2">
      <c r="A8" s="27" t="s">
        <v>10</v>
      </c>
      <c r="B8" s="28" t="str">
        <f ca="1">IFERROR(__xludf.DUMMYFUNCTION("""COMPUTED_VALUE"""),"43")</f>
        <v>43</v>
      </c>
      <c r="C8" s="29">
        <f ca="1">IFERROR(__xludf.DUMMYFUNCTION("""COMPUTED_VALUE"""),6)</f>
        <v>6</v>
      </c>
      <c r="D8" s="29">
        <f ca="1">IFERROR(__xludf.DUMMYFUNCTION("""COMPUTED_VALUE"""),39)</f>
        <v>39</v>
      </c>
      <c r="F8" s="1"/>
      <c r="G8" s="8"/>
      <c r="H8" s="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x14ac:dyDescent="0.2">
      <c r="A9" s="27" t="s">
        <v>11</v>
      </c>
      <c r="B9" s="28" t="str">
        <f ca="1">IFERROR(__xludf.DUMMYFUNCTION("""COMPUTED_VALUE"""),"МБУ «Школа им.С.П.Королева»")</f>
        <v>МБУ «Школа им.С.П.Королева»</v>
      </c>
      <c r="C9" s="29">
        <f ca="1">IFERROR(__xludf.DUMMYFUNCTION("""COMPUTED_VALUE"""),6)</f>
        <v>6</v>
      </c>
      <c r="D9" s="29">
        <f ca="1">IFERROR(__xludf.DUMMYFUNCTION("""COMPUTED_VALUE"""),38.5)</f>
        <v>38.5</v>
      </c>
      <c r="F9" s="1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x14ac:dyDescent="0.2">
      <c r="A10" s="27" t="s">
        <v>12</v>
      </c>
      <c r="B10" s="28" t="str">
        <f ca="1">IFERROR(__xludf.DUMMYFUNCTION("""COMPUTED_VALUE"""),"58")</f>
        <v>58</v>
      </c>
      <c r="C10" s="29">
        <f ca="1">IFERROR(__xludf.DUMMYFUNCTION("""COMPUTED_VALUE"""),6)</f>
        <v>6</v>
      </c>
      <c r="D10" s="29">
        <f ca="1">IFERROR(__xludf.DUMMYFUNCTION("""COMPUTED_VALUE"""),38)</f>
        <v>38</v>
      </c>
      <c r="F10" s="1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x14ac:dyDescent="0.2">
      <c r="A11" s="27" t="s">
        <v>13</v>
      </c>
      <c r="B11" s="28" t="str">
        <f ca="1">IFERROR(__xludf.DUMMYFUNCTION("""COMPUTED_VALUE"""),"77")</f>
        <v>77</v>
      </c>
      <c r="C11" s="29">
        <f ca="1">IFERROR(__xludf.DUMMYFUNCTION("""COMPUTED_VALUE"""),6)</f>
        <v>6</v>
      </c>
      <c r="D11" s="29">
        <f ca="1">IFERROR(__xludf.DUMMYFUNCTION("""COMPUTED_VALUE"""),38)</f>
        <v>38</v>
      </c>
      <c r="F11" s="1"/>
      <c r="G11" s="8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27" t="s">
        <v>14</v>
      </c>
      <c r="B12" s="28" t="str">
        <f ca="1">IFERROR(__xludf.DUMMYFUNCTION("""COMPUTED_VALUE"""),"79")</f>
        <v>79</v>
      </c>
      <c r="C12" s="29">
        <f ca="1">IFERROR(__xludf.DUMMYFUNCTION("""COMPUTED_VALUE"""),6)</f>
        <v>6</v>
      </c>
      <c r="D12" s="29">
        <f ca="1">IFERROR(__xludf.DUMMYFUNCTION("""COMPUTED_VALUE"""),38)</f>
        <v>38</v>
      </c>
      <c r="F12" s="1"/>
      <c r="G12" s="8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27" t="s">
        <v>15</v>
      </c>
      <c r="B13" s="28" t="str">
        <f ca="1">IFERROR(__xludf.DUMMYFUNCTION("""COMPUTED_VALUE"""),"МБУ «Школа им.С.П.Королева»")</f>
        <v>МБУ «Школа им.С.П.Королева»</v>
      </c>
      <c r="C13" s="29">
        <f ca="1">IFERROR(__xludf.DUMMYFUNCTION("""COMPUTED_VALUE"""),6)</f>
        <v>6</v>
      </c>
      <c r="D13" s="29">
        <f ca="1">IFERROR(__xludf.DUMMYFUNCTION("""COMPUTED_VALUE"""),37)</f>
        <v>37</v>
      </c>
      <c r="F13" s="1"/>
      <c r="G13" s="8"/>
      <c r="H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27" t="s">
        <v>16</v>
      </c>
      <c r="B14" s="28" t="str">
        <f ca="1">IFERROR(__xludf.DUMMYFUNCTION("""COMPUTED_VALUE"""),"МБУ «Школа им.С.П.Королева»")</f>
        <v>МБУ «Школа им.С.П.Королева»</v>
      </c>
      <c r="C14" s="29">
        <f ca="1">IFERROR(__xludf.DUMMYFUNCTION("""COMPUTED_VALUE"""),6)</f>
        <v>6</v>
      </c>
      <c r="D14" s="29">
        <f ca="1">IFERROR(__xludf.DUMMYFUNCTION("""COMPUTED_VALUE"""),37)</f>
        <v>37</v>
      </c>
      <c r="F14" s="1"/>
      <c r="G14" s="8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27" t="s">
        <v>17</v>
      </c>
      <c r="B15" s="28" t="str">
        <f ca="1">IFERROR(__xludf.DUMMYFUNCTION("""COMPUTED_VALUE"""),"77")</f>
        <v>77</v>
      </c>
      <c r="C15" s="29">
        <f ca="1">IFERROR(__xludf.DUMMYFUNCTION("""COMPUTED_VALUE"""),6)</f>
        <v>6</v>
      </c>
      <c r="D15" s="29">
        <f ca="1">IFERROR(__xludf.DUMMYFUNCTION("""COMPUTED_VALUE"""),36)</f>
        <v>36</v>
      </c>
      <c r="F15" s="1"/>
      <c r="G15" s="8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27" t="s">
        <v>18</v>
      </c>
      <c r="B16" s="28" t="str">
        <f ca="1">IFERROR(__xludf.DUMMYFUNCTION("""COMPUTED_VALUE"""),"28")</f>
        <v>28</v>
      </c>
      <c r="C16" s="29">
        <f ca="1">IFERROR(__xludf.DUMMYFUNCTION("""COMPUTED_VALUE"""),6)</f>
        <v>6</v>
      </c>
      <c r="D16" s="29">
        <f ca="1">IFERROR(__xludf.DUMMYFUNCTION("""COMPUTED_VALUE"""),35)</f>
        <v>35</v>
      </c>
      <c r="F16" s="1"/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27" t="s">
        <v>19</v>
      </c>
      <c r="B17" s="28" t="str">
        <f ca="1">IFERROR(__xludf.DUMMYFUNCTION("""COMPUTED_VALUE"""),"62")</f>
        <v>62</v>
      </c>
      <c r="C17" s="29">
        <f ca="1">IFERROR(__xludf.DUMMYFUNCTION("""COMPUTED_VALUE"""),6)</f>
        <v>6</v>
      </c>
      <c r="D17" s="29">
        <f ca="1">IFERROR(__xludf.DUMMYFUNCTION("""COMPUTED_VALUE"""),33)</f>
        <v>33</v>
      </c>
      <c r="F17" s="1"/>
      <c r="G17" s="8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27" t="s">
        <v>20</v>
      </c>
      <c r="B18" s="28" t="str">
        <f ca="1">IFERROR(__xludf.DUMMYFUNCTION("""COMPUTED_VALUE"""),"91")</f>
        <v>91</v>
      </c>
      <c r="C18" s="29">
        <f ca="1">IFERROR(__xludf.DUMMYFUNCTION("""COMPUTED_VALUE"""),6)</f>
        <v>6</v>
      </c>
      <c r="D18" s="29">
        <f ca="1">IFERROR(__xludf.DUMMYFUNCTION("""COMPUTED_VALUE"""),33)</f>
        <v>33</v>
      </c>
      <c r="F18" s="1"/>
      <c r="G18" s="8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27" t="s">
        <v>21</v>
      </c>
      <c r="B19" s="28" t="str">
        <f ca="1">IFERROR(__xludf.DUMMYFUNCTION("""COMPUTED_VALUE"""),"28")</f>
        <v>28</v>
      </c>
      <c r="C19" s="29">
        <f ca="1">IFERROR(__xludf.DUMMYFUNCTION("""COMPUTED_VALUE"""),6)</f>
        <v>6</v>
      </c>
      <c r="D19" s="29">
        <f ca="1">IFERROR(__xludf.DUMMYFUNCTION("""COMPUTED_VALUE"""),32.5)</f>
        <v>32.5</v>
      </c>
      <c r="F19" s="1"/>
      <c r="G19" s="8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27" t="s">
        <v>22</v>
      </c>
      <c r="B20" s="28" t="str">
        <f ca="1">IFERROR(__xludf.DUMMYFUNCTION("""COMPUTED_VALUE"""),"77")</f>
        <v>77</v>
      </c>
      <c r="C20" s="29">
        <f ca="1">IFERROR(__xludf.DUMMYFUNCTION("""COMPUTED_VALUE"""),6)</f>
        <v>6</v>
      </c>
      <c r="D20" s="29">
        <f ca="1">IFERROR(__xludf.DUMMYFUNCTION("""COMPUTED_VALUE"""),32.5)</f>
        <v>32.5</v>
      </c>
      <c r="F20" s="1"/>
      <c r="G20" s="8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27" t="s">
        <v>23</v>
      </c>
      <c r="B21" s="28" t="str">
        <f ca="1">IFERROR(__xludf.DUMMYFUNCTION("""COMPUTED_VALUE"""),"32")</f>
        <v>32</v>
      </c>
      <c r="C21" s="29">
        <f ca="1">IFERROR(__xludf.DUMMYFUNCTION("""COMPUTED_VALUE"""),6)</f>
        <v>6</v>
      </c>
      <c r="D21" s="29">
        <f ca="1">IFERROR(__xludf.DUMMYFUNCTION("""COMPUTED_VALUE"""),32)</f>
        <v>32</v>
      </c>
      <c r="F21" s="1"/>
      <c r="G21" s="8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27" t="s">
        <v>24</v>
      </c>
      <c r="B22" s="28" t="str">
        <f ca="1">IFERROR(__xludf.DUMMYFUNCTION("""COMPUTED_VALUE"""),"32")</f>
        <v>32</v>
      </c>
      <c r="C22" s="29">
        <f ca="1">IFERROR(__xludf.DUMMYFUNCTION("""COMPUTED_VALUE"""),6)</f>
        <v>6</v>
      </c>
      <c r="D22" s="29">
        <f ca="1">IFERROR(__xludf.DUMMYFUNCTION("""COMPUTED_VALUE"""),31)</f>
        <v>31</v>
      </c>
      <c r="F22" s="1"/>
      <c r="G22" s="8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27" t="s">
        <v>25</v>
      </c>
      <c r="B23" s="28" t="str">
        <f ca="1">IFERROR(__xludf.DUMMYFUNCTION("""COMPUTED_VALUE"""),"70")</f>
        <v>70</v>
      </c>
      <c r="C23" s="29">
        <f ca="1">IFERROR(__xludf.DUMMYFUNCTION("""COMPUTED_VALUE"""),6)</f>
        <v>6</v>
      </c>
      <c r="D23" s="29">
        <f ca="1">IFERROR(__xludf.DUMMYFUNCTION("""COMPUTED_VALUE"""),29)</f>
        <v>29</v>
      </c>
      <c r="F23" s="1"/>
      <c r="G23" s="8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27" t="s">
        <v>26</v>
      </c>
      <c r="B24" s="28" t="str">
        <f ca="1">IFERROR(__xludf.DUMMYFUNCTION("""COMPUTED_VALUE"""),"70")</f>
        <v>70</v>
      </c>
      <c r="C24" s="29">
        <f ca="1">IFERROR(__xludf.DUMMYFUNCTION("""COMPUTED_VALUE"""),6)</f>
        <v>6</v>
      </c>
      <c r="D24" s="29">
        <f ca="1">IFERROR(__xludf.DUMMYFUNCTION("""COMPUTED_VALUE"""),29)</f>
        <v>29</v>
      </c>
      <c r="F24" s="1"/>
      <c r="G24" s="8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27" t="s">
        <v>27</v>
      </c>
      <c r="B25" s="28" t="str">
        <f ca="1">IFERROR(__xludf.DUMMYFUNCTION("""COMPUTED_VALUE"""),"79")</f>
        <v>79</v>
      </c>
      <c r="C25" s="29">
        <f ca="1">IFERROR(__xludf.DUMMYFUNCTION("""COMPUTED_VALUE"""),6)</f>
        <v>6</v>
      </c>
      <c r="D25" s="29">
        <f ca="1">IFERROR(__xludf.DUMMYFUNCTION("""COMPUTED_VALUE"""),28)</f>
        <v>28</v>
      </c>
      <c r="F25" s="1"/>
      <c r="G25" s="8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27" t="s">
        <v>28</v>
      </c>
      <c r="B26" s="28" t="str">
        <f ca="1">IFERROR(__xludf.DUMMYFUNCTION("""COMPUTED_VALUE"""),"43")</f>
        <v>43</v>
      </c>
      <c r="C26" s="29">
        <f ca="1">IFERROR(__xludf.DUMMYFUNCTION("""COMPUTED_VALUE"""),6)</f>
        <v>6</v>
      </c>
      <c r="D26" s="29">
        <f ca="1">IFERROR(__xludf.DUMMYFUNCTION("""COMPUTED_VALUE"""),26.5)</f>
        <v>26.5</v>
      </c>
      <c r="F26" s="1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27" t="s">
        <v>29</v>
      </c>
      <c r="B27" s="28" t="str">
        <f ca="1">IFERROR(__xludf.DUMMYFUNCTION("""COMPUTED_VALUE"""),"28")</f>
        <v>28</v>
      </c>
      <c r="C27" s="29">
        <f ca="1">IFERROR(__xludf.DUMMYFUNCTION("""COMPUTED_VALUE"""),6)</f>
        <v>6</v>
      </c>
      <c r="D27" s="29">
        <f ca="1">IFERROR(__xludf.DUMMYFUNCTION("""COMPUTED_VALUE"""),26)</f>
        <v>26</v>
      </c>
      <c r="F27" s="1"/>
      <c r="G27" s="8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27" t="s">
        <v>30</v>
      </c>
      <c r="B28" s="28" t="str">
        <f ca="1">IFERROR(__xludf.DUMMYFUNCTION("""COMPUTED_VALUE"""),"70")</f>
        <v>70</v>
      </c>
      <c r="C28" s="29">
        <f ca="1">IFERROR(__xludf.DUMMYFUNCTION("""COMPUTED_VALUE"""),6)</f>
        <v>6</v>
      </c>
      <c r="D28" s="29">
        <f ca="1">IFERROR(__xludf.DUMMYFUNCTION("""COMPUTED_VALUE"""),25)</f>
        <v>25</v>
      </c>
      <c r="F28" s="1"/>
      <c r="G28" s="8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27" t="s">
        <v>31</v>
      </c>
      <c r="B29" s="28" t="str">
        <f ca="1">IFERROR(__xludf.DUMMYFUNCTION("""COMPUTED_VALUE"""),"91")</f>
        <v>91</v>
      </c>
      <c r="C29" s="29">
        <f ca="1">IFERROR(__xludf.DUMMYFUNCTION("""COMPUTED_VALUE"""),6)</f>
        <v>6</v>
      </c>
      <c r="D29" s="29">
        <f ca="1">IFERROR(__xludf.DUMMYFUNCTION("""COMPUTED_VALUE"""),24)</f>
        <v>24</v>
      </c>
      <c r="F29" s="1"/>
      <c r="G29" s="8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27" t="s">
        <v>32</v>
      </c>
      <c r="B30" s="28" t="str">
        <f ca="1">IFERROR(__xludf.DUMMYFUNCTION("""COMPUTED_VALUE"""),"58")</f>
        <v>58</v>
      </c>
      <c r="C30" s="29">
        <f ca="1">IFERROR(__xludf.DUMMYFUNCTION("""COMPUTED_VALUE"""),6)</f>
        <v>6</v>
      </c>
      <c r="D30" s="29">
        <f ca="1">IFERROR(__xludf.DUMMYFUNCTION("""COMPUTED_VALUE"""),21.5)</f>
        <v>21.5</v>
      </c>
      <c r="F30" s="1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27" t="s">
        <v>24</v>
      </c>
      <c r="B31" s="28" t="str">
        <f ca="1">IFERROR(__xludf.DUMMYFUNCTION("""COMPUTED_VALUE"""),"61")</f>
        <v>61</v>
      </c>
      <c r="C31" s="29">
        <f ca="1">IFERROR(__xludf.DUMMYFUNCTION("""COMPUTED_VALUE"""),6)</f>
        <v>6</v>
      </c>
      <c r="D31" s="29">
        <f ca="1">IFERROR(__xludf.DUMMYFUNCTION("""COMPUTED_VALUE"""),19)</f>
        <v>19</v>
      </c>
      <c r="F31" s="1"/>
      <c r="G31" s="8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27" t="s">
        <v>33</v>
      </c>
      <c r="B32" s="28" t="str">
        <f ca="1">IFERROR(__xludf.DUMMYFUNCTION("""COMPUTED_VALUE"""),"62")</f>
        <v>62</v>
      </c>
      <c r="C32" s="29">
        <f ca="1">IFERROR(__xludf.DUMMYFUNCTION("""COMPUTED_VALUE"""),6)</f>
        <v>6</v>
      </c>
      <c r="D32" s="29">
        <f ca="1">IFERROR(__xludf.DUMMYFUNCTION("""COMPUTED_VALUE"""),18)</f>
        <v>18</v>
      </c>
      <c r="F32" s="1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27" t="s">
        <v>34</v>
      </c>
      <c r="B33" s="28" t="str">
        <f ca="1">IFERROR(__xludf.DUMMYFUNCTION("""COMPUTED_VALUE"""),"61")</f>
        <v>61</v>
      </c>
      <c r="C33" s="29">
        <f ca="1">IFERROR(__xludf.DUMMYFUNCTION("""COMPUTED_VALUE"""),6)</f>
        <v>6</v>
      </c>
      <c r="D33" s="29">
        <f ca="1">IFERROR(__xludf.DUMMYFUNCTION("""COMPUTED_VALUE"""),17)</f>
        <v>17</v>
      </c>
      <c r="F33" s="1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27" t="s">
        <v>35</v>
      </c>
      <c r="B34" s="28" t="str">
        <f ca="1">IFERROR(__xludf.DUMMYFUNCTION("""COMPUTED_VALUE"""),"61")</f>
        <v>61</v>
      </c>
      <c r="C34" s="29">
        <f ca="1">IFERROR(__xludf.DUMMYFUNCTION("""COMPUTED_VALUE"""),6)</f>
        <v>6</v>
      </c>
      <c r="D34" s="29">
        <f ca="1">IFERROR(__xludf.DUMMYFUNCTION("""COMPUTED_VALUE"""),14)</f>
        <v>14</v>
      </c>
      <c r="F34" s="1"/>
      <c r="G34" s="8"/>
      <c r="H34" s="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27" t="s">
        <v>36</v>
      </c>
      <c r="B35" s="28" t="str">
        <f ca="1">IFERROR(__xludf.DUMMYFUNCTION("""COMPUTED_VALUE"""),"62")</f>
        <v>62</v>
      </c>
      <c r="C35" s="29">
        <f ca="1">IFERROR(__xludf.DUMMYFUNCTION("""COMPUTED_VALUE"""),6)</f>
        <v>6</v>
      </c>
      <c r="D35" s="29">
        <f ca="1">IFERROR(__xludf.DUMMYFUNCTION("""COMPUTED_VALUE"""),14)</f>
        <v>14</v>
      </c>
      <c r="F35" s="1"/>
      <c r="G35" s="8"/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27" t="s">
        <v>37</v>
      </c>
      <c r="B36" s="28" t="str">
        <f ca="1">IFERROR(__xludf.DUMMYFUNCTION("""COMPUTED_VALUE"""),"45")</f>
        <v>45</v>
      </c>
      <c r="C36" s="29">
        <f ca="1">IFERROR(__xludf.DUMMYFUNCTION("""COMPUTED_VALUE"""),6)</f>
        <v>6</v>
      </c>
      <c r="D36" s="29">
        <f ca="1">IFERROR(__xludf.DUMMYFUNCTION("""COMPUTED_VALUE"""),13)</f>
        <v>13</v>
      </c>
      <c r="F36" s="1"/>
      <c r="G36" s="8"/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27" t="s">
        <v>38</v>
      </c>
      <c r="B37" s="28" t="str">
        <f ca="1">IFERROR(__xludf.DUMMYFUNCTION("""COMPUTED_VALUE"""),"45")</f>
        <v>45</v>
      </c>
      <c r="C37" s="29">
        <f ca="1">IFERROR(__xludf.DUMMYFUNCTION("""COMPUTED_VALUE"""),6)</f>
        <v>6</v>
      </c>
      <c r="D37" s="29">
        <f ca="1">IFERROR(__xludf.DUMMYFUNCTION("""COMPUTED_VALUE"""),12)</f>
        <v>12</v>
      </c>
      <c r="F37" s="1"/>
      <c r="G37" s="8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27" t="s">
        <v>39</v>
      </c>
      <c r="B38" s="28" t="str">
        <f ca="1">IFERROR(__xludf.DUMMYFUNCTION("""COMPUTED_VALUE"""),"45")</f>
        <v>45</v>
      </c>
      <c r="C38" s="27">
        <f ca="1">IFERROR(__xludf.DUMMYFUNCTION("""COMPUTED_VALUE"""),6)</f>
        <v>6</v>
      </c>
      <c r="D38" s="29">
        <f ca="1">IFERROR(__xludf.DUMMYFUNCTION("""COMPUTED_VALUE"""),11)</f>
        <v>11</v>
      </c>
      <c r="F38" s="1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27" t="s">
        <v>40</v>
      </c>
      <c r="B39" s="28" t="str">
        <f ca="1">IFERROR(__xludf.DUMMYFUNCTION("""COMPUTED_VALUE"""),"58")</f>
        <v>58</v>
      </c>
      <c r="C39" s="27">
        <f ca="1">IFERROR(__xludf.DUMMYFUNCTION("""COMPUTED_VALUE"""),6)</f>
        <v>6</v>
      </c>
      <c r="D39" s="29">
        <f ca="1">IFERROR(__xludf.DUMMYFUNCTION("""COMPUTED_VALUE"""),8)</f>
        <v>8</v>
      </c>
      <c r="F39" s="1"/>
      <c r="G39" s="8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27" t="s">
        <v>41</v>
      </c>
      <c r="B40" s="28" t="str">
        <f ca="1">IFERROR(__xludf.DUMMYFUNCTION("""COMPUTED_VALUE"""),"91")</f>
        <v>91</v>
      </c>
      <c r="C40" s="27">
        <f ca="1">IFERROR(__xludf.DUMMYFUNCTION("""COMPUTED_VALUE"""),6)</f>
        <v>6</v>
      </c>
      <c r="D40" s="29">
        <f ca="1">IFERROR(__xludf.DUMMYFUNCTION("""COMPUTED_VALUE"""),8)</f>
        <v>8</v>
      </c>
      <c r="F40" s="1"/>
      <c r="G40" s="8"/>
      <c r="H40" s="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27" t="s">
        <v>42</v>
      </c>
      <c r="B41" s="28" t="str">
        <f ca="1">IFERROR(__xludf.DUMMYFUNCTION("""COMPUTED_VALUE"""),"10")</f>
        <v>10</v>
      </c>
      <c r="C41" s="27">
        <f ca="1">IFERROR(__xludf.DUMMYFUNCTION("""COMPUTED_VALUE"""),6)</f>
        <v>6</v>
      </c>
      <c r="D41" s="29">
        <f ca="1">IFERROR(__xludf.DUMMYFUNCTION("""COMPUTED_VALUE"""),0)</f>
        <v>0</v>
      </c>
      <c r="F41" s="1"/>
      <c r="G41" s="8"/>
      <c r="H41" s="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27" t="s">
        <v>43</v>
      </c>
      <c r="B42" s="28" t="str">
        <f ca="1">IFERROR(__xludf.DUMMYFUNCTION("""COMPUTED_VALUE"""),"10")</f>
        <v>10</v>
      </c>
      <c r="C42" s="27">
        <f ca="1">IFERROR(__xludf.DUMMYFUNCTION("""COMPUTED_VALUE"""),6)</f>
        <v>6</v>
      </c>
      <c r="D42" s="29">
        <f ca="1">IFERROR(__xludf.DUMMYFUNCTION("""COMPUTED_VALUE"""),0)</f>
        <v>0</v>
      </c>
      <c r="F42" s="1"/>
      <c r="G42" s="8"/>
      <c r="H42" s="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27" t="s">
        <v>44</v>
      </c>
      <c r="B43" s="28" t="str">
        <f ca="1">IFERROR(__xludf.DUMMYFUNCTION("""COMPUTED_VALUE"""),"10")</f>
        <v>10</v>
      </c>
      <c r="C43" s="27">
        <f ca="1">IFERROR(__xludf.DUMMYFUNCTION("""COMPUTED_VALUE"""),6)</f>
        <v>6</v>
      </c>
      <c r="D43" s="29">
        <f ca="1">IFERROR(__xludf.DUMMYFUNCTION("""COMPUTED_VALUE"""),0)</f>
        <v>0</v>
      </c>
      <c r="F43" s="1"/>
      <c r="G43" s="8"/>
      <c r="H43" s="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27" t="s">
        <v>45</v>
      </c>
      <c r="B44" s="28" t="str">
        <f ca="1">IFERROR(__xludf.DUMMYFUNCTION("""COMPUTED_VALUE"""),"90")</f>
        <v>90</v>
      </c>
      <c r="C44" s="27">
        <f ca="1">IFERROR(__xludf.DUMMYFUNCTION("""COMPUTED_VALUE"""),6)</f>
        <v>6</v>
      </c>
      <c r="D44" s="29">
        <f ca="1">IFERROR(__xludf.DUMMYFUNCTION("""COMPUTED_VALUE"""),0)</f>
        <v>0</v>
      </c>
      <c r="F44" s="1"/>
      <c r="G44" s="8"/>
      <c r="H44" s="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27" t="s">
        <v>46</v>
      </c>
      <c r="B45" s="28" t="str">
        <f ca="1">IFERROR(__xludf.DUMMYFUNCTION("""COMPUTED_VALUE"""),"90")</f>
        <v>90</v>
      </c>
      <c r="C45" s="27">
        <f ca="1">IFERROR(__xludf.DUMMYFUNCTION("""COMPUTED_VALUE"""),6)</f>
        <v>6</v>
      </c>
      <c r="D45" s="29">
        <f ca="1">IFERROR(__xludf.DUMMYFUNCTION("""COMPUTED_VALUE"""),0)</f>
        <v>0</v>
      </c>
      <c r="F45" s="1"/>
      <c r="G45" s="8"/>
      <c r="H45" s="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27" t="s">
        <v>47</v>
      </c>
      <c r="B46" s="28" t="str">
        <f ca="1">IFERROR(__xludf.DUMMYFUNCTION("""COMPUTED_VALUE"""),"90")</f>
        <v>90</v>
      </c>
      <c r="C46" s="27">
        <f ca="1">IFERROR(__xludf.DUMMYFUNCTION("""COMPUTED_VALUE"""),6)</f>
        <v>6</v>
      </c>
      <c r="D46" s="29">
        <f ca="1">IFERROR(__xludf.DUMMYFUNCTION("""COMPUTED_VALUE"""),0)</f>
        <v>0</v>
      </c>
      <c r="F46" s="1"/>
      <c r="G46" s="8"/>
      <c r="H46" s="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5">
      <c r="A47" s="25" t="s">
        <v>48</v>
      </c>
      <c r="B47" s="39" t="s">
        <v>88</v>
      </c>
      <c r="C47" s="25">
        <f ca="1">IFERROR(__xludf.DUMMYFUNCTION("""COMPUTED_VALUE"""),5)</f>
        <v>5</v>
      </c>
      <c r="D47" s="26">
        <f ca="1">IFERROR(__xludf.DUMMYFUNCTION("""COMPUTED_VALUE"""),56)</f>
        <v>56</v>
      </c>
      <c r="E47" s="24" t="s">
        <v>91</v>
      </c>
      <c r="F47" s="1"/>
      <c r="G47" s="8"/>
      <c r="H47" s="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5">
      <c r="A48" s="25" t="s">
        <v>49</v>
      </c>
      <c r="B48" s="39" t="s">
        <v>93</v>
      </c>
      <c r="C48" s="25">
        <f ca="1">IFERROR(__xludf.DUMMYFUNCTION("""COMPUTED_VALUE"""),5)</f>
        <v>5</v>
      </c>
      <c r="D48" s="26">
        <f ca="1">IFERROR(__xludf.DUMMYFUNCTION("""COMPUTED_VALUE"""),50)</f>
        <v>50</v>
      </c>
      <c r="E48" s="24" t="s">
        <v>91</v>
      </c>
      <c r="F48" s="1"/>
      <c r="G48" s="8"/>
      <c r="H48" s="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25" t="s">
        <v>50</v>
      </c>
      <c r="B49" s="39" t="s">
        <v>87</v>
      </c>
      <c r="C49" s="25">
        <f ca="1">IFERROR(__xludf.DUMMYFUNCTION("""COMPUTED_VALUE"""),5)</f>
        <v>5</v>
      </c>
      <c r="D49" s="26">
        <f ca="1">IFERROR(__xludf.DUMMYFUNCTION("""COMPUTED_VALUE"""),44)</f>
        <v>44</v>
      </c>
      <c r="E49" s="24" t="s">
        <v>91</v>
      </c>
      <c r="F49" s="1"/>
      <c r="G49" s="8"/>
      <c r="H49" s="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5">
      <c r="A50" s="25" t="s">
        <v>51</v>
      </c>
      <c r="B50" s="39" t="s">
        <v>89</v>
      </c>
      <c r="C50" s="25">
        <f ca="1">IFERROR(__xludf.DUMMYFUNCTION("""COMPUTED_VALUE"""),5)</f>
        <v>5</v>
      </c>
      <c r="D50" s="26">
        <f ca="1">IFERROR(__xludf.DUMMYFUNCTION("""COMPUTED_VALUE"""),43.5)</f>
        <v>43.5</v>
      </c>
      <c r="E50" s="24" t="s">
        <v>91</v>
      </c>
      <c r="F50" s="1"/>
      <c r="G50" s="8"/>
      <c r="H50" s="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27" t="s">
        <v>52</v>
      </c>
      <c r="B51" s="28" t="str">
        <f ca="1">IFERROR(__xludf.DUMMYFUNCTION("""COMPUTED_VALUE"""),"77")</f>
        <v>77</v>
      </c>
      <c r="C51" s="27">
        <f ca="1">IFERROR(__xludf.DUMMYFUNCTION("""COMPUTED_VALUE"""),5)</f>
        <v>5</v>
      </c>
      <c r="D51" s="29">
        <f ca="1">IFERROR(__xludf.DUMMYFUNCTION("""COMPUTED_VALUE"""),43)</f>
        <v>43</v>
      </c>
      <c r="F51" s="1"/>
      <c r="G51" s="8"/>
      <c r="H51" s="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27" t="s">
        <v>53</v>
      </c>
      <c r="B52" s="28" t="str">
        <f ca="1">IFERROR(__xludf.DUMMYFUNCTION("""COMPUTED_VALUE"""),"70")</f>
        <v>70</v>
      </c>
      <c r="C52" s="27">
        <f ca="1">IFERROR(__xludf.DUMMYFUNCTION("""COMPUTED_VALUE"""),5)</f>
        <v>5</v>
      </c>
      <c r="D52" s="29">
        <f ca="1">IFERROR(__xludf.DUMMYFUNCTION("""COMPUTED_VALUE"""),41)</f>
        <v>41</v>
      </c>
      <c r="F52" s="1"/>
      <c r="G52" s="8"/>
      <c r="H52" s="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27" t="s">
        <v>54</v>
      </c>
      <c r="B53" s="28" t="str">
        <f ca="1">IFERROR(__xludf.DUMMYFUNCTION("""COMPUTED_VALUE"""),"90")</f>
        <v>90</v>
      </c>
      <c r="C53" s="27">
        <f ca="1">IFERROR(__xludf.DUMMYFUNCTION("""COMPUTED_VALUE"""),5)</f>
        <v>5</v>
      </c>
      <c r="D53" s="29">
        <f ca="1">IFERROR(__xludf.DUMMYFUNCTION("""COMPUTED_VALUE"""),37.5)</f>
        <v>37.5</v>
      </c>
      <c r="F53" s="1"/>
      <c r="G53" s="8"/>
      <c r="H53" s="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27" t="s">
        <v>55</v>
      </c>
      <c r="B54" s="28" t="str">
        <f ca="1">IFERROR(__xludf.DUMMYFUNCTION("""COMPUTED_VALUE"""),"90")</f>
        <v>90</v>
      </c>
      <c r="C54" s="27">
        <f ca="1">IFERROR(__xludf.DUMMYFUNCTION("""COMPUTED_VALUE"""),5)</f>
        <v>5</v>
      </c>
      <c r="D54" s="29">
        <f ca="1">IFERROR(__xludf.DUMMYFUNCTION("""COMPUTED_VALUE"""),36)</f>
        <v>36</v>
      </c>
      <c r="F54" s="1"/>
      <c r="G54" s="8"/>
      <c r="H54" s="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27" t="s">
        <v>56</v>
      </c>
      <c r="B55" s="28" t="str">
        <f ca="1">IFERROR(__xludf.DUMMYFUNCTION("""COMPUTED_VALUE"""),"10")</f>
        <v>10</v>
      </c>
      <c r="C55" s="27">
        <f ca="1">IFERROR(__xludf.DUMMYFUNCTION("""COMPUTED_VALUE"""),5)</f>
        <v>5</v>
      </c>
      <c r="D55" s="29">
        <f ca="1">IFERROR(__xludf.DUMMYFUNCTION("""COMPUTED_VALUE"""),35.5)</f>
        <v>35.5</v>
      </c>
      <c r="F55" s="1"/>
      <c r="G55" s="8"/>
      <c r="H55" s="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27" t="s">
        <v>57</v>
      </c>
      <c r="B56" s="28" t="str">
        <f ca="1">IFERROR(__xludf.DUMMYFUNCTION("""COMPUTED_VALUE"""),"90")</f>
        <v>90</v>
      </c>
      <c r="C56" s="27">
        <f ca="1">IFERROR(__xludf.DUMMYFUNCTION("""COMPUTED_VALUE"""),5)</f>
        <v>5</v>
      </c>
      <c r="D56" s="29">
        <f ca="1">IFERROR(__xludf.DUMMYFUNCTION("""COMPUTED_VALUE"""),35.5)</f>
        <v>35.5</v>
      </c>
      <c r="F56" s="1"/>
      <c r="G56" s="8"/>
      <c r="H56" s="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27" t="s">
        <v>58</v>
      </c>
      <c r="B57" s="28" t="str">
        <f ca="1">IFERROR(__xludf.DUMMYFUNCTION("""COMPUTED_VALUE"""),"43")</f>
        <v>43</v>
      </c>
      <c r="C57" s="27">
        <f ca="1">IFERROR(__xludf.DUMMYFUNCTION("""COMPUTED_VALUE"""),5)</f>
        <v>5</v>
      </c>
      <c r="D57" s="29">
        <f ca="1">IFERROR(__xludf.DUMMYFUNCTION("""COMPUTED_VALUE"""),33)</f>
        <v>33</v>
      </c>
      <c r="F57" s="1"/>
      <c r="G57" s="8"/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27" t="s">
        <v>59</v>
      </c>
      <c r="B58" s="28" t="str">
        <f ca="1">IFERROR(__xludf.DUMMYFUNCTION("""COMPUTED_VALUE"""),"79")</f>
        <v>79</v>
      </c>
      <c r="C58" s="27">
        <f ca="1">IFERROR(__xludf.DUMMYFUNCTION("""COMPUTED_VALUE"""),5)</f>
        <v>5</v>
      </c>
      <c r="D58" s="29">
        <f ca="1">IFERROR(__xludf.DUMMYFUNCTION("""COMPUTED_VALUE"""),31.5)</f>
        <v>31.5</v>
      </c>
      <c r="F58" s="1"/>
      <c r="G58" s="8"/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27" t="s">
        <v>60</v>
      </c>
      <c r="B59" s="28" t="str">
        <f ca="1">IFERROR(__xludf.DUMMYFUNCTION("""COMPUTED_VALUE"""),"79")</f>
        <v>79</v>
      </c>
      <c r="C59" s="27">
        <f ca="1">IFERROR(__xludf.DUMMYFUNCTION("""COMPUTED_VALUE"""),5)</f>
        <v>5</v>
      </c>
      <c r="D59" s="29">
        <f ca="1">IFERROR(__xludf.DUMMYFUNCTION("""COMPUTED_VALUE"""),30.5)</f>
        <v>30.5</v>
      </c>
      <c r="F59" s="1"/>
      <c r="G59" s="8"/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27" t="s">
        <v>29</v>
      </c>
      <c r="B60" s="28" t="str">
        <f ca="1">IFERROR(__xludf.DUMMYFUNCTION("""COMPUTED_VALUE"""),"43")</f>
        <v>43</v>
      </c>
      <c r="C60" s="27">
        <f ca="1">IFERROR(__xludf.DUMMYFUNCTION("""COMPUTED_VALUE"""),5)</f>
        <v>5</v>
      </c>
      <c r="D60" s="29">
        <f ca="1">IFERROR(__xludf.DUMMYFUNCTION("""COMPUTED_VALUE"""),29.5)</f>
        <v>29.5</v>
      </c>
      <c r="F60" s="1"/>
      <c r="G60" s="8"/>
      <c r="H60" s="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27" t="s">
        <v>61</v>
      </c>
      <c r="B61" s="28" t="str">
        <f ca="1">IFERROR(__xludf.DUMMYFUNCTION("""COMPUTED_VALUE"""),"32")</f>
        <v>32</v>
      </c>
      <c r="C61" s="27">
        <f ca="1">IFERROR(__xludf.DUMMYFUNCTION("""COMPUTED_VALUE"""),5)</f>
        <v>5</v>
      </c>
      <c r="D61" s="29">
        <f ca="1">IFERROR(__xludf.DUMMYFUNCTION("""COMPUTED_VALUE"""),28)</f>
        <v>28</v>
      </c>
      <c r="F61" s="1"/>
      <c r="G61" s="8"/>
      <c r="H61" s="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27" t="s">
        <v>62</v>
      </c>
      <c r="B62" s="28" t="str">
        <f ca="1">IFERROR(__xludf.DUMMYFUNCTION("""COMPUTED_VALUE"""),"61")</f>
        <v>61</v>
      </c>
      <c r="C62" s="27">
        <f ca="1">IFERROR(__xludf.DUMMYFUNCTION("""COMPUTED_VALUE"""),5)</f>
        <v>5</v>
      </c>
      <c r="D62" s="29">
        <f ca="1">IFERROR(__xludf.DUMMYFUNCTION("""COMPUTED_VALUE"""),25)</f>
        <v>25</v>
      </c>
      <c r="F62" s="1"/>
      <c r="G62" s="8"/>
      <c r="H62" s="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27" t="s">
        <v>63</v>
      </c>
      <c r="B63" s="28" t="str">
        <f ca="1">IFERROR(__xludf.DUMMYFUNCTION("""COMPUTED_VALUE"""),"61")</f>
        <v>61</v>
      </c>
      <c r="C63" s="27">
        <f ca="1">IFERROR(__xludf.DUMMYFUNCTION("""COMPUTED_VALUE"""),5)</f>
        <v>5</v>
      </c>
      <c r="D63" s="29">
        <f ca="1">IFERROR(__xludf.DUMMYFUNCTION("""COMPUTED_VALUE"""),24)</f>
        <v>24</v>
      </c>
      <c r="F63" s="1"/>
      <c r="G63" s="8"/>
      <c r="H63" s="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27" t="s">
        <v>64</v>
      </c>
      <c r="B64" s="28" t="str">
        <f ca="1">IFERROR(__xludf.DUMMYFUNCTION("""COMPUTED_VALUE"""),"32")</f>
        <v>32</v>
      </c>
      <c r="C64" s="27">
        <f ca="1">IFERROR(__xludf.DUMMYFUNCTION("""COMPUTED_VALUE"""),5)</f>
        <v>5</v>
      </c>
      <c r="D64" s="29">
        <f ca="1">IFERROR(__xludf.DUMMYFUNCTION("""COMPUTED_VALUE"""),22)</f>
        <v>22</v>
      </c>
      <c r="F64" s="1"/>
      <c r="G64" s="8"/>
      <c r="H64" s="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27" t="s">
        <v>65</v>
      </c>
      <c r="B65" s="28" t="str">
        <f ca="1">IFERROR(__xludf.DUMMYFUNCTION("""COMPUTED_VALUE"""),"47")</f>
        <v>47</v>
      </c>
      <c r="C65" s="27">
        <f ca="1">IFERROR(__xludf.DUMMYFUNCTION("""COMPUTED_VALUE"""),5)</f>
        <v>5</v>
      </c>
      <c r="D65" s="29">
        <f ca="1">IFERROR(__xludf.DUMMYFUNCTION("""COMPUTED_VALUE"""),21.5)</f>
        <v>21.5</v>
      </c>
      <c r="F65" s="1"/>
      <c r="G65" s="8"/>
      <c r="H65" s="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27" t="s">
        <v>66</v>
      </c>
      <c r="B66" s="28" t="str">
        <f ca="1">IFERROR(__xludf.DUMMYFUNCTION("""COMPUTED_VALUE"""),"43")</f>
        <v>43</v>
      </c>
      <c r="C66" s="27">
        <f ca="1">IFERROR(__xludf.DUMMYFUNCTION("""COMPUTED_VALUE"""),5)</f>
        <v>5</v>
      </c>
      <c r="D66" s="29">
        <f ca="1">IFERROR(__xludf.DUMMYFUNCTION("""COMPUTED_VALUE"""),20.5)</f>
        <v>20.5</v>
      </c>
      <c r="F66" s="1"/>
      <c r="G66" s="8"/>
      <c r="H66" s="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27" t="s">
        <v>67</v>
      </c>
      <c r="B67" s="28" t="str">
        <f ca="1">IFERROR(__xludf.DUMMYFUNCTION("""COMPUTED_VALUE"""),"32")</f>
        <v>32</v>
      </c>
      <c r="C67" s="27">
        <f ca="1">IFERROR(__xludf.DUMMYFUNCTION("""COMPUTED_VALUE"""),5)</f>
        <v>5</v>
      </c>
      <c r="D67" s="29">
        <f ca="1">IFERROR(__xludf.DUMMYFUNCTION("""COMPUTED_VALUE"""),20)</f>
        <v>20</v>
      </c>
      <c r="F67" s="1"/>
      <c r="G67" s="8"/>
      <c r="H67" s="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27" t="s">
        <v>68</v>
      </c>
      <c r="B68" s="28" t="str">
        <f ca="1">IFERROR(__xludf.DUMMYFUNCTION("""COMPUTED_VALUE"""),"47")</f>
        <v>47</v>
      </c>
      <c r="C68" s="27">
        <f ca="1">IFERROR(__xludf.DUMMYFUNCTION("""COMPUTED_VALUE"""),5)</f>
        <v>5</v>
      </c>
      <c r="D68" s="29">
        <f ca="1">IFERROR(__xludf.DUMMYFUNCTION("""COMPUTED_VALUE"""),19.5)</f>
        <v>19.5</v>
      </c>
      <c r="F68" s="1"/>
      <c r="G68" s="8"/>
      <c r="H68" s="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27" t="s">
        <v>69</v>
      </c>
      <c r="B69" s="28" t="str">
        <f ca="1">IFERROR(__xludf.DUMMYFUNCTION("""COMPUTED_VALUE"""),"47")</f>
        <v>47</v>
      </c>
      <c r="C69" s="27">
        <f ca="1">IFERROR(__xludf.DUMMYFUNCTION("""COMPUTED_VALUE"""),5)</f>
        <v>5</v>
      </c>
      <c r="D69" s="29">
        <f ca="1">IFERROR(__xludf.DUMMYFUNCTION("""COMPUTED_VALUE"""),18)</f>
        <v>18</v>
      </c>
      <c r="F69" s="1"/>
      <c r="G69" s="8"/>
      <c r="H69" s="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27" t="s">
        <v>70</v>
      </c>
      <c r="B70" s="28" t="str">
        <f ca="1">IFERROR(__xludf.DUMMYFUNCTION("""COMPUTED_VALUE"""),"70")</f>
        <v>70</v>
      </c>
      <c r="C70" s="27">
        <f ca="1">IFERROR(__xludf.DUMMYFUNCTION("""COMPUTED_VALUE"""),5)</f>
        <v>5</v>
      </c>
      <c r="D70" s="29">
        <f ca="1">IFERROR(__xludf.DUMMYFUNCTION("""COMPUTED_VALUE"""),16.5)</f>
        <v>16.5</v>
      </c>
      <c r="F70" s="1"/>
      <c r="G70" s="8"/>
      <c r="H70" s="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27" t="s">
        <v>71</v>
      </c>
      <c r="B71" s="28" t="str">
        <f ca="1">IFERROR(__xludf.DUMMYFUNCTION("""COMPUTED_VALUE"""),"77")</f>
        <v>77</v>
      </c>
      <c r="C71" s="27">
        <f ca="1">IFERROR(__xludf.DUMMYFUNCTION("""COMPUTED_VALUE"""),5)</f>
        <v>5</v>
      </c>
      <c r="D71" s="29">
        <f ca="1">IFERROR(__xludf.DUMMYFUNCTION("""COMPUTED_VALUE"""),12.5)</f>
        <v>12.5</v>
      </c>
      <c r="F71" s="1"/>
      <c r="G71" s="8"/>
      <c r="H71" s="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27" t="s">
        <v>72</v>
      </c>
      <c r="B72" s="28" t="str">
        <f ca="1">IFERROR(__xludf.DUMMYFUNCTION("""COMPUTED_VALUE"""),"10")</f>
        <v>10</v>
      </c>
      <c r="C72" s="27">
        <f ca="1">IFERROR(__xludf.DUMMYFUNCTION("""COMPUTED_VALUE"""),5)</f>
        <v>5</v>
      </c>
      <c r="D72" s="29">
        <f ca="1">IFERROR(__xludf.DUMMYFUNCTION("""COMPUTED_VALUE"""),10.5)</f>
        <v>10.5</v>
      </c>
      <c r="F72" s="1"/>
      <c r="G72" s="8"/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27" t="s">
        <v>55</v>
      </c>
      <c r="B73" s="28" t="str">
        <f ca="1">IFERROR(__xludf.DUMMYFUNCTION("""COMPUTED_VALUE"""),"48")</f>
        <v>48</v>
      </c>
      <c r="C73" s="27">
        <f ca="1">IFERROR(__xludf.DUMMYFUNCTION("""COMPUTED_VALUE"""),5)</f>
        <v>5</v>
      </c>
      <c r="D73" s="29">
        <f ca="1">IFERROR(__xludf.DUMMYFUNCTION("""COMPUTED_VALUE"""),10)</f>
        <v>10</v>
      </c>
      <c r="F73" s="1"/>
      <c r="G73" s="8"/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27" t="s">
        <v>73</v>
      </c>
      <c r="B74" s="28" t="str">
        <f ca="1">IFERROR(__xludf.DUMMYFUNCTION("""COMPUTED_VALUE"""),"48")</f>
        <v>48</v>
      </c>
      <c r="C74" s="27">
        <f ca="1">IFERROR(__xludf.DUMMYFUNCTION("""COMPUTED_VALUE"""),5)</f>
        <v>5</v>
      </c>
      <c r="D74" s="29">
        <f ca="1">IFERROR(__xludf.DUMMYFUNCTION("""COMPUTED_VALUE"""),7)</f>
        <v>7</v>
      </c>
      <c r="F74" s="1"/>
      <c r="G74" s="8"/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27" t="s">
        <v>74</v>
      </c>
      <c r="B75" s="28" t="str">
        <f ca="1">IFERROR(__xludf.DUMMYFUNCTION("""COMPUTED_VALUE"""),"48")</f>
        <v>48</v>
      </c>
      <c r="C75" s="27">
        <f ca="1">IFERROR(__xludf.DUMMYFUNCTION("""COMPUTED_VALUE"""),5)</f>
        <v>5</v>
      </c>
      <c r="D75" s="29">
        <f ca="1">IFERROR(__xludf.DUMMYFUNCTION("""COMPUTED_VALUE"""),0)</f>
        <v>0</v>
      </c>
      <c r="F75" s="1"/>
      <c r="G75" s="8"/>
      <c r="H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27" t="s">
        <v>75</v>
      </c>
      <c r="B76" s="28" t="str">
        <f ca="1">IFERROR(__xludf.DUMMYFUNCTION("""COMPUTED_VALUE"""),"61")</f>
        <v>61</v>
      </c>
      <c r="C76" s="27">
        <f ca="1">IFERROR(__xludf.DUMMYFUNCTION("""COMPUTED_VALUE"""),5)</f>
        <v>5</v>
      </c>
      <c r="D76" s="29">
        <f ca="1">IFERROR(__xludf.DUMMYFUNCTION("""COMPUTED_VALUE"""),0)</f>
        <v>0</v>
      </c>
      <c r="F76" s="1"/>
      <c r="G76" s="8"/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27" t="s">
        <v>76</v>
      </c>
      <c r="B77" s="28" t="str">
        <f ca="1">IFERROR(__xludf.DUMMYFUNCTION("""COMPUTED_VALUE"""),"93")</f>
        <v>93</v>
      </c>
      <c r="C77" s="27">
        <f ca="1">IFERROR(__xludf.DUMMYFUNCTION("""COMPUTED_VALUE"""),5)</f>
        <v>5</v>
      </c>
      <c r="D77" s="29">
        <f ca="1">IFERROR(__xludf.DUMMYFUNCTION("""COMPUTED_VALUE"""),0)</f>
        <v>0</v>
      </c>
      <c r="F77" s="1"/>
      <c r="G77" s="8"/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27" t="s">
        <v>77</v>
      </c>
      <c r="B78" s="28" t="str">
        <f ca="1">IFERROR(__xludf.DUMMYFUNCTION("""COMPUTED_VALUE"""),"93")</f>
        <v>93</v>
      </c>
      <c r="C78" s="27">
        <f ca="1">IFERROR(__xludf.DUMMYFUNCTION("""COMPUTED_VALUE"""),5)</f>
        <v>5</v>
      </c>
      <c r="D78" s="29">
        <f ca="1">IFERROR(__xludf.DUMMYFUNCTION("""COMPUTED_VALUE"""),0)</f>
        <v>0</v>
      </c>
      <c r="F78" s="1"/>
      <c r="G78" s="8"/>
      <c r="H78" s="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27" t="s">
        <v>78</v>
      </c>
      <c r="B79" s="28" t="str">
        <f ca="1">IFERROR(__xludf.DUMMYFUNCTION("""COMPUTED_VALUE"""),"93")</f>
        <v>93</v>
      </c>
      <c r="C79" s="27">
        <f ca="1">IFERROR(__xludf.DUMMYFUNCTION("""COMPUTED_VALUE"""),5)</f>
        <v>5</v>
      </c>
      <c r="D79" s="29">
        <f ca="1">IFERROR(__xludf.DUMMYFUNCTION("""COMPUTED_VALUE"""),0)</f>
        <v>0</v>
      </c>
      <c r="F79" s="1"/>
      <c r="G79" s="8"/>
      <c r="H79" s="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2"/>
      <c r="C80" s="1"/>
      <c r="D80" s="4"/>
      <c r="F80" s="1"/>
      <c r="G80" s="1"/>
      <c r="H80" s="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2"/>
      <c r="C81" s="1"/>
      <c r="D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2"/>
      <c r="C82" s="1"/>
      <c r="D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2"/>
      <c r="C83" s="1"/>
      <c r="D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2"/>
      <c r="C84" s="1"/>
      <c r="D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2"/>
      <c r="C85" s="1"/>
      <c r="D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2"/>
      <c r="C86" s="1"/>
      <c r="D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2"/>
      <c r="C87" s="1"/>
      <c r="D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2"/>
      <c r="C88" s="1"/>
      <c r="D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2"/>
      <c r="C89" s="1"/>
      <c r="D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2"/>
      <c r="C90" s="1"/>
      <c r="D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2"/>
      <c r="C91" s="1"/>
      <c r="D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2"/>
      <c r="C92" s="1"/>
      <c r="D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2"/>
      <c r="C93" s="1"/>
      <c r="D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2"/>
      <c r="C94" s="1"/>
      <c r="D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2"/>
      <c r="C95" s="1"/>
      <c r="D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2"/>
      <c r="C96" s="1"/>
      <c r="D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2"/>
      <c r="C97" s="1"/>
      <c r="D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2"/>
      <c r="C98" s="1"/>
      <c r="D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2"/>
      <c r="C99" s="1"/>
      <c r="D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2"/>
      <c r="C100" s="1"/>
      <c r="D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2"/>
      <c r="C101" s="1"/>
      <c r="D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2"/>
      <c r="C102" s="1"/>
      <c r="D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2"/>
      <c r="C103" s="1"/>
      <c r="D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2"/>
      <c r="C104" s="1"/>
      <c r="D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2"/>
      <c r="C105" s="1"/>
      <c r="D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2"/>
      <c r="C106" s="1"/>
      <c r="D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2"/>
      <c r="C107" s="1"/>
      <c r="D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2"/>
      <c r="C108" s="1"/>
      <c r="D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2"/>
      <c r="C109" s="1"/>
      <c r="D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2"/>
      <c r="C110" s="1"/>
      <c r="D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2"/>
      <c r="C111" s="1"/>
      <c r="D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2"/>
      <c r="C112" s="1"/>
      <c r="D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2"/>
      <c r="C113" s="1"/>
      <c r="D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2"/>
      <c r="C114" s="1"/>
      <c r="D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2"/>
      <c r="C115" s="1"/>
      <c r="D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2"/>
      <c r="C116" s="1"/>
      <c r="D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2"/>
      <c r="C117" s="1"/>
      <c r="D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2"/>
      <c r="C118" s="1"/>
      <c r="D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2"/>
      <c r="C119" s="1"/>
      <c r="D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2"/>
      <c r="C120" s="1"/>
      <c r="D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2"/>
      <c r="C121" s="1"/>
      <c r="D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2"/>
      <c r="C122" s="1"/>
      <c r="D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2"/>
      <c r="C123" s="1"/>
      <c r="D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2"/>
      <c r="C124" s="1"/>
      <c r="D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2"/>
      <c r="C125" s="1"/>
      <c r="D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2"/>
      <c r="C126" s="1"/>
      <c r="D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2"/>
      <c r="C127" s="1"/>
      <c r="D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2"/>
      <c r="C128" s="1"/>
      <c r="D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2"/>
      <c r="C129" s="1"/>
      <c r="D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2"/>
      <c r="C130" s="1"/>
      <c r="D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2"/>
      <c r="C131" s="1"/>
      <c r="D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2"/>
      <c r="C132" s="1"/>
      <c r="D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2"/>
      <c r="C133" s="1"/>
      <c r="D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2"/>
      <c r="C134" s="1"/>
      <c r="D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2"/>
      <c r="C135" s="1"/>
      <c r="D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2"/>
      <c r="C136" s="1"/>
      <c r="D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2"/>
      <c r="C137" s="1"/>
      <c r="D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2"/>
      <c r="C138" s="1"/>
      <c r="D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2"/>
      <c r="C139" s="1"/>
      <c r="D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2"/>
      <c r="C140" s="1"/>
      <c r="D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2"/>
      <c r="C141" s="1"/>
      <c r="D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2"/>
      <c r="C142" s="1"/>
      <c r="D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2"/>
      <c r="C143" s="1"/>
      <c r="D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2"/>
      <c r="C144" s="1"/>
      <c r="D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2"/>
      <c r="C145" s="1"/>
      <c r="D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2"/>
      <c r="C146" s="1"/>
      <c r="D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2"/>
      <c r="C147" s="1"/>
      <c r="D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2"/>
      <c r="C148" s="1"/>
      <c r="D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2"/>
      <c r="C149" s="1"/>
      <c r="D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2"/>
      <c r="C150" s="1"/>
      <c r="D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2"/>
      <c r="C151" s="1"/>
      <c r="D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2"/>
      <c r="C152" s="1"/>
      <c r="D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2"/>
      <c r="C153" s="1"/>
      <c r="D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2"/>
      <c r="C154" s="1"/>
      <c r="D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2"/>
      <c r="C155" s="1"/>
      <c r="D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2"/>
      <c r="C156" s="1"/>
      <c r="D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2"/>
      <c r="C157" s="1"/>
      <c r="D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2"/>
      <c r="C158" s="1"/>
      <c r="D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2"/>
      <c r="C159" s="1"/>
      <c r="D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2"/>
      <c r="C160" s="1"/>
      <c r="D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2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2"/>
      <c r="C162" s="1"/>
      <c r="D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2"/>
      <c r="C163" s="1"/>
      <c r="D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2"/>
      <c r="C164" s="1"/>
      <c r="D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2"/>
      <c r="C165" s="1"/>
      <c r="D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2"/>
      <c r="C166" s="1"/>
      <c r="D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2"/>
      <c r="C167" s="1"/>
      <c r="D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2"/>
      <c r="C168" s="1"/>
      <c r="D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2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2"/>
      <c r="C170" s="1"/>
      <c r="D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2"/>
      <c r="C171" s="1"/>
      <c r="D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2"/>
      <c r="C172" s="1"/>
      <c r="D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2"/>
      <c r="C173" s="1"/>
      <c r="D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2"/>
      <c r="C174" s="1"/>
      <c r="D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2"/>
      <c r="C175" s="1"/>
      <c r="D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2"/>
      <c r="C176" s="1"/>
      <c r="D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2"/>
      <c r="C177" s="1"/>
      <c r="D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2"/>
      <c r="C178" s="1"/>
      <c r="D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2"/>
      <c r="C179" s="1"/>
      <c r="D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2"/>
      <c r="C180" s="1"/>
      <c r="D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2"/>
      <c r="C181" s="1"/>
      <c r="D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2"/>
      <c r="C182" s="1"/>
      <c r="D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2"/>
      <c r="C183" s="1"/>
      <c r="D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2"/>
      <c r="C184" s="1"/>
      <c r="D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2"/>
      <c r="C185" s="1"/>
      <c r="D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2"/>
      <c r="C186" s="1"/>
      <c r="D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2"/>
      <c r="C187" s="1"/>
      <c r="D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2"/>
      <c r="C188" s="1"/>
      <c r="D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2"/>
      <c r="C189" s="1"/>
      <c r="D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2"/>
      <c r="C190" s="1"/>
      <c r="D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2"/>
      <c r="C191" s="1"/>
      <c r="D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2"/>
      <c r="C192" s="1"/>
      <c r="D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2"/>
      <c r="C193" s="1"/>
      <c r="D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2"/>
      <c r="C194" s="1"/>
      <c r="D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2"/>
      <c r="C195" s="1"/>
      <c r="D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2"/>
      <c r="C196" s="1"/>
      <c r="D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2"/>
      <c r="C197" s="1"/>
      <c r="D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2"/>
      <c r="C198" s="1"/>
      <c r="D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2"/>
      <c r="C199" s="1"/>
      <c r="D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2"/>
      <c r="C200" s="1"/>
      <c r="D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2"/>
      <c r="C201" s="1"/>
      <c r="D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2"/>
      <c r="C202" s="1"/>
      <c r="D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2"/>
      <c r="C203" s="1"/>
      <c r="D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2"/>
      <c r="C204" s="1"/>
      <c r="D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2"/>
      <c r="C205" s="1"/>
      <c r="D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2"/>
      <c r="C206" s="1"/>
      <c r="D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2"/>
      <c r="C207" s="1"/>
      <c r="D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2"/>
      <c r="C208" s="1"/>
      <c r="D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2"/>
      <c r="C209" s="1"/>
      <c r="D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2"/>
      <c r="C210" s="1"/>
      <c r="D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2"/>
      <c r="C211" s="1"/>
      <c r="D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2"/>
      <c r="C212" s="1"/>
      <c r="D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2"/>
      <c r="C213" s="1"/>
      <c r="D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2"/>
      <c r="C214" s="1"/>
      <c r="D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2"/>
      <c r="C215" s="1"/>
      <c r="D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2"/>
      <c r="C216" s="1"/>
      <c r="D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2"/>
      <c r="C217" s="1"/>
      <c r="D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2"/>
      <c r="C218" s="1"/>
      <c r="D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2"/>
      <c r="C219" s="1"/>
      <c r="D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2"/>
      <c r="C220" s="1"/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2"/>
      <c r="C221" s="1"/>
      <c r="D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2"/>
      <c r="C222" s="1"/>
      <c r="D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2"/>
      <c r="C223" s="1"/>
      <c r="D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2"/>
      <c r="C224" s="1"/>
      <c r="D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2"/>
      <c r="C225" s="1"/>
      <c r="D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2"/>
      <c r="C226" s="1"/>
      <c r="D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2"/>
      <c r="C227" s="1"/>
      <c r="D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2"/>
      <c r="C228" s="1"/>
      <c r="D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2"/>
      <c r="C229" s="1"/>
      <c r="D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2"/>
      <c r="C230" s="1"/>
      <c r="D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2"/>
      <c r="C231" s="1"/>
      <c r="D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2"/>
      <c r="C232" s="1"/>
      <c r="D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2"/>
      <c r="C233" s="1"/>
      <c r="D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2"/>
      <c r="C234" s="1"/>
      <c r="D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2"/>
      <c r="C235" s="1"/>
      <c r="D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2"/>
      <c r="C236" s="1"/>
      <c r="D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2"/>
      <c r="C237" s="1"/>
      <c r="D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2"/>
      <c r="C238" s="1"/>
      <c r="D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2"/>
      <c r="C239" s="1"/>
      <c r="D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2"/>
      <c r="C240" s="1"/>
      <c r="D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2"/>
      <c r="C241" s="1"/>
      <c r="D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2"/>
      <c r="C242" s="1"/>
      <c r="D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2"/>
      <c r="C243" s="1"/>
      <c r="D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2"/>
      <c r="C244" s="1"/>
      <c r="D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2"/>
      <c r="C245" s="1"/>
      <c r="D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2"/>
      <c r="C246" s="1"/>
      <c r="D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2"/>
      <c r="C247" s="1"/>
      <c r="D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2"/>
      <c r="C248" s="1"/>
      <c r="D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2"/>
      <c r="C249" s="1"/>
      <c r="D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2"/>
      <c r="C250" s="1"/>
      <c r="D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2"/>
      <c r="C251" s="1"/>
      <c r="D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2"/>
      <c r="C252" s="1"/>
      <c r="D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2"/>
      <c r="C253" s="1"/>
      <c r="D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2"/>
      <c r="C254" s="1"/>
      <c r="D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2"/>
      <c r="C255" s="1"/>
      <c r="D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2"/>
      <c r="C256" s="1"/>
      <c r="D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2"/>
      <c r="C257" s="1"/>
      <c r="D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2"/>
      <c r="C258" s="1"/>
      <c r="D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2"/>
      <c r="C259" s="1"/>
      <c r="D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2"/>
      <c r="C260" s="1"/>
      <c r="D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2"/>
      <c r="C261" s="1"/>
      <c r="D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2"/>
      <c r="C262" s="1"/>
      <c r="D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2"/>
      <c r="C263" s="1"/>
      <c r="D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2"/>
      <c r="C264" s="1"/>
      <c r="D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2"/>
      <c r="C265" s="1"/>
      <c r="D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2"/>
      <c r="C266" s="1"/>
      <c r="D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2"/>
      <c r="C267" s="1"/>
      <c r="D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2"/>
      <c r="C268" s="1"/>
      <c r="D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2"/>
      <c r="C269" s="1"/>
      <c r="D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2"/>
      <c r="C270" s="1"/>
      <c r="D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2"/>
      <c r="C271" s="1"/>
      <c r="D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2"/>
      <c r="C272" s="1"/>
      <c r="D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2"/>
      <c r="C273" s="1"/>
      <c r="D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2"/>
      <c r="C274" s="1"/>
      <c r="D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2"/>
      <c r="C275" s="1"/>
      <c r="D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2"/>
      <c r="C276" s="1"/>
      <c r="D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2"/>
      <c r="C277" s="1"/>
      <c r="D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2"/>
      <c r="C278" s="1"/>
      <c r="D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2"/>
      <c r="C279" s="1"/>
      <c r="D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2"/>
      <c r="C280" s="1"/>
      <c r="D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2"/>
      <c r="C281" s="1"/>
      <c r="D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2"/>
      <c r="C282" s="1"/>
      <c r="D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2"/>
      <c r="C283" s="1"/>
      <c r="D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2"/>
      <c r="C284" s="1"/>
      <c r="D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2"/>
      <c r="C285" s="1"/>
      <c r="D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2"/>
      <c r="C286" s="1"/>
      <c r="D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2"/>
      <c r="C287" s="1"/>
      <c r="D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2"/>
      <c r="C288" s="1"/>
      <c r="D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2"/>
      <c r="C289" s="1"/>
      <c r="D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2"/>
      <c r="C290" s="1"/>
      <c r="D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2"/>
      <c r="C291" s="1"/>
      <c r="D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2"/>
      <c r="C292" s="1"/>
      <c r="D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2"/>
      <c r="C293" s="1"/>
      <c r="D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2"/>
      <c r="C294" s="1"/>
      <c r="D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2"/>
      <c r="C295" s="1"/>
      <c r="D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2"/>
      <c r="C296" s="1"/>
      <c r="D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2"/>
      <c r="C297" s="1"/>
      <c r="D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2"/>
      <c r="C298" s="1"/>
      <c r="D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2"/>
      <c r="C299" s="1"/>
      <c r="D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2"/>
      <c r="C300" s="1"/>
      <c r="D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2"/>
      <c r="C301" s="1"/>
      <c r="D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2"/>
      <c r="C302" s="1"/>
      <c r="D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2"/>
      <c r="C303" s="1"/>
      <c r="D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2"/>
      <c r="C304" s="1"/>
      <c r="D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2"/>
      <c r="C305" s="1"/>
      <c r="D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2"/>
      <c r="C306" s="1"/>
      <c r="D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2"/>
      <c r="C307" s="1"/>
      <c r="D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2"/>
      <c r="C308" s="1"/>
      <c r="D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2"/>
      <c r="C309" s="1"/>
      <c r="D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2"/>
      <c r="C310" s="1"/>
      <c r="D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2"/>
      <c r="C311" s="1"/>
      <c r="D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2"/>
      <c r="C312" s="1"/>
      <c r="D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2"/>
      <c r="C313" s="1"/>
      <c r="D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2"/>
      <c r="C314" s="1"/>
      <c r="D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2"/>
      <c r="C315" s="1"/>
      <c r="D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2"/>
      <c r="C316" s="1"/>
      <c r="D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2"/>
      <c r="C317" s="1"/>
      <c r="D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2"/>
      <c r="C318" s="1"/>
      <c r="D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2"/>
      <c r="C319" s="1"/>
      <c r="D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2"/>
      <c r="C320" s="1"/>
      <c r="D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2"/>
      <c r="C321" s="1"/>
      <c r="D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2"/>
      <c r="C322" s="1"/>
      <c r="D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2"/>
      <c r="C323" s="1"/>
      <c r="D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2"/>
      <c r="C324" s="1"/>
      <c r="D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2"/>
      <c r="C325" s="1"/>
      <c r="D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2"/>
      <c r="C326" s="1"/>
      <c r="D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2"/>
      <c r="C327" s="1"/>
      <c r="D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2"/>
      <c r="C328" s="1"/>
      <c r="D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2"/>
      <c r="C329" s="1"/>
      <c r="D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2"/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2"/>
      <c r="C331" s="1"/>
      <c r="D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2"/>
      <c r="C332" s="1"/>
      <c r="D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2"/>
      <c r="C333" s="1"/>
      <c r="D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2"/>
      <c r="C334" s="1"/>
      <c r="D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2"/>
      <c r="C335" s="1"/>
      <c r="D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2"/>
      <c r="C336" s="1"/>
      <c r="D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2"/>
      <c r="C337" s="1"/>
      <c r="D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2"/>
      <c r="C338" s="1"/>
      <c r="D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2"/>
      <c r="C339" s="1"/>
      <c r="D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2"/>
      <c r="C340" s="1"/>
      <c r="D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2"/>
      <c r="C341" s="1"/>
      <c r="D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2"/>
      <c r="C342" s="1"/>
      <c r="D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2"/>
      <c r="C343" s="1"/>
      <c r="D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2"/>
      <c r="C344" s="1"/>
      <c r="D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2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2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2"/>
      <c r="C347" s="1"/>
      <c r="D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2"/>
      <c r="C348" s="1"/>
      <c r="D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2"/>
      <c r="C349" s="1"/>
      <c r="D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2"/>
      <c r="C350" s="1"/>
      <c r="D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2"/>
      <c r="C351" s="1"/>
      <c r="D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2"/>
      <c r="C352" s="1"/>
      <c r="D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2"/>
      <c r="C353" s="1"/>
      <c r="D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2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2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2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2"/>
      <c r="C357" s="1"/>
      <c r="D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2"/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2"/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2"/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2"/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2"/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2"/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2"/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2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2"/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2"/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2"/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2"/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2"/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2"/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2"/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2"/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2"/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2"/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2"/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2"/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2"/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2"/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2"/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2"/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2"/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2"/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2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2"/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2"/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2"/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2"/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2"/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2"/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2"/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2"/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2"/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2"/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2"/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2"/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2"/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2"/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2"/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2"/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2"/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2"/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2"/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2"/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2"/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2"/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2"/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2"/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2"/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2"/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2"/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2"/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2"/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2"/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2"/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2"/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2"/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2"/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2"/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2"/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2"/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2"/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2"/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2"/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2"/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2"/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2"/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2"/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2"/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2"/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2"/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2"/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2"/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2"/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2"/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2"/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2"/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2"/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2"/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2"/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2"/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2"/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2"/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2"/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2"/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2"/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2"/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2"/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2"/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2"/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2"/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2"/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2"/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2"/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2"/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2"/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2"/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2"/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2"/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2"/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2"/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2"/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2"/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2"/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2"/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2"/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2"/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2"/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2"/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2"/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2"/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2"/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2"/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2"/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2"/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2"/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2"/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2"/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2"/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2"/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2"/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2"/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2"/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2"/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2"/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2"/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2"/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2"/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2"/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2"/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2"/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2"/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2"/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2"/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2"/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2"/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2"/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2"/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2"/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2"/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2"/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2"/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2"/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2"/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2"/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2"/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2"/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2"/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2"/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2"/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2"/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2"/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2"/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2"/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2"/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2"/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2"/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2"/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2"/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2"/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2"/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2"/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2"/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2"/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2"/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2"/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2"/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2"/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2"/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2"/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2"/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2"/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2"/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2"/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2"/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2"/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2"/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2"/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2"/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2"/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2"/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2"/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2"/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2"/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2"/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2"/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2"/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2"/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2"/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2"/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2"/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2"/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2"/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2"/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2"/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2"/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2"/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2"/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2"/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2"/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2"/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2"/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2"/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2"/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2"/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2"/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2"/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2"/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2"/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2"/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2"/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2"/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2"/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2"/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2"/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2"/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2"/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2"/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2"/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2"/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2"/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2"/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2"/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2"/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2"/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2"/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2"/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2"/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2"/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2"/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2"/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2"/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2"/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2"/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2"/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2"/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2"/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2"/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2"/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2"/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2"/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2"/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2"/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2"/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2"/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2"/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2"/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2"/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2"/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2"/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2"/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2"/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2"/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2"/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2"/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2"/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2"/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2"/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2"/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2"/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2"/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2"/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2"/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2"/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2"/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2"/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2"/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2"/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2"/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2"/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2"/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2"/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2"/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2"/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2"/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2"/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2"/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2"/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2"/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2"/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2"/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2"/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2"/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2"/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2"/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2"/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2"/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2"/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2"/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2"/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2"/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2"/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2"/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2"/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2"/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2"/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2"/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2"/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2"/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2"/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2"/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2"/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2"/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2"/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2"/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2"/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2"/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2"/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2"/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2"/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2"/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2"/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2"/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2"/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2"/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2"/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2"/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2"/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2"/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2"/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2"/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2"/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2"/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2"/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2"/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2"/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2"/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2"/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2"/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2"/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2"/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2"/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2"/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2"/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2"/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2"/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2"/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2"/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2"/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2"/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2"/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2"/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2"/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2"/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2"/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2"/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2"/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2"/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2"/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2"/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2"/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2"/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2"/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2"/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2"/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2"/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2"/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2"/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2"/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2"/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2"/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2"/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2"/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2"/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2"/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2"/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2"/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2"/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2"/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2"/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2"/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2"/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2"/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2"/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2"/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2"/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2"/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2"/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2"/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2"/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2"/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2"/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2"/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2"/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2"/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2"/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2"/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2"/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2"/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2"/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2"/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2"/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2"/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2"/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2"/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2"/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2"/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2"/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2"/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2"/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2"/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2"/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2"/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2"/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2"/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2"/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2"/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2"/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2"/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2"/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2"/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2"/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2"/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2"/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2"/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2"/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2"/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2"/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2"/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2"/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2"/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2"/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2"/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2"/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2"/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2"/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2"/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2"/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2"/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2"/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2"/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2"/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2"/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2"/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2"/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2"/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2"/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2"/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2"/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2"/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2"/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2"/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2"/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2"/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2"/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2"/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2"/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2"/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2"/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2"/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2"/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2"/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2"/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2"/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2"/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2"/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2"/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2"/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2"/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2"/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2"/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2"/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2"/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2"/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2"/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2"/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2"/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2"/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2"/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2"/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2"/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2"/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2"/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2"/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2"/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2"/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2"/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2"/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2"/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2"/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2"/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2"/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2"/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2"/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2"/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2"/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2"/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2"/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2"/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2"/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2"/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2"/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2"/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2"/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2"/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2"/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2"/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2"/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2"/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2"/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2"/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2"/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2"/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2"/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2"/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2"/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2"/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2"/>
      <c r="C868" s="1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2"/>
      <c r="C869" s="1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2"/>
      <c r="C870" s="1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2"/>
      <c r="C871" s="1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2"/>
      <c r="C872" s="1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2"/>
      <c r="C873" s="1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2"/>
      <c r="C874" s="1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2"/>
      <c r="C875" s="1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2"/>
      <c r="C876" s="1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2"/>
      <c r="C877" s="1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2"/>
      <c r="C878" s="1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2"/>
      <c r="C879" s="1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2"/>
      <c r="C880" s="1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2"/>
      <c r="C881" s="1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2"/>
      <c r="C882" s="1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2"/>
      <c r="C883" s="1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2"/>
      <c r="C884" s="1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2"/>
      <c r="C885" s="1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2"/>
      <c r="C886" s="1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2"/>
      <c r="C887" s="1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2"/>
      <c r="C888" s="1"/>
      <c r="D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2"/>
      <c r="C889" s="1"/>
      <c r="D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2"/>
      <c r="C890" s="1"/>
      <c r="D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2"/>
      <c r="C891" s="1"/>
      <c r="D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2"/>
      <c r="C892" s="1"/>
      <c r="D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2"/>
      <c r="C893" s="1"/>
      <c r="D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2"/>
      <c r="C894" s="1"/>
      <c r="D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2"/>
      <c r="C895" s="1"/>
      <c r="D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2"/>
      <c r="C896" s="1"/>
      <c r="D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2"/>
      <c r="C897" s="1"/>
      <c r="D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2"/>
      <c r="C898" s="1"/>
      <c r="D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2"/>
      <c r="C899" s="1"/>
      <c r="D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2"/>
      <c r="C900" s="1"/>
      <c r="D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2"/>
      <c r="C901" s="1"/>
      <c r="D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2"/>
      <c r="C902" s="1"/>
      <c r="D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2"/>
      <c r="C903" s="1"/>
      <c r="D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2"/>
      <c r="C904" s="1"/>
      <c r="D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2"/>
      <c r="C905" s="1"/>
      <c r="D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2"/>
      <c r="C906" s="1"/>
      <c r="D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2"/>
      <c r="C907" s="1"/>
      <c r="D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2"/>
      <c r="C908" s="1"/>
      <c r="D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2"/>
      <c r="C909" s="1"/>
      <c r="D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2"/>
      <c r="C910" s="1"/>
      <c r="D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2"/>
      <c r="C911" s="1"/>
      <c r="D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2"/>
      <c r="C912" s="1"/>
      <c r="D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2"/>
      <c r="C913" s="1"/>
      <c r="D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2"/>
      <c r="C914" s="1"/>
      <c r="D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2"/>
      <c r="C915" s="1"/>
      <c r="D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2"/>
      <c r="C916" s="1"/>
      <c r="D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2"/>
      <c r="C917" s="1"/>
      <c r="D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2"/>
      <c r="C918" s="1"/>
      <c r="D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2"/>
      <c r="C919" s="1"/>
      <c r="D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2"/>
      <c r="C920" s="1"/>
      <c r="D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2"/>
      <c r="C921" s="1"/>
      <c r="D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2"/>
      <c r="C922" s="1"/>
      <c r="D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2"/>
      <c r="C923" s="1"/>
      <c r="D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2"/>
      <c r="C924" s="1"/>
      <c r="D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2"/>
      <c r="C925" s="1"/>
      <c r="D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2"/>
      <c r="C926" s="1"/>
      <c r="D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2"/>
      <c r="C927" s="1"/>
      <c r="D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2"/>
      <c r="C928" s="1"/>
      <c r="D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2"/>
      <c r="C929" s="1"/>
      <c r="D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2"/>
      <c r="C930" s="1"/>
      <c r="D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2"/>
      <c r="C931" s="1"/>
      <c r="D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2"/>
      <c r="C932" s="1"/>
      <c r="D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2"/>
      <c r="C933" s="1"/>
      <c r="D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2"/>
      <c r="C934" s="1"/>
      <c r="D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2"/>
      <c r="C935" s="1"/>
      <c r="D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2"/>
      <c r="C936" s="1"/>
      <c r="D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2"/>
      <c r="C937" s="1"/>
      <c r="D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2"/>
      <c r="C938" s="1"/>
      <c r="D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2"/>
      <c r="C939" s="1"/>
      <c r="D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2"/>
      <c r="C940" s="1"/>
      <c r="D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2"/>
      <c r="C941" s="1"/>
      <c r="D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2"/>
      <c r="C942" s="1"/>
      <c r="D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2"/>
      <c r="C943" s="1"/>
      <c r="D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2"/>
      <c r="C944" s="1"/>
      <c r="D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2"/>
      <c r="C945" s="1"/>
      <c r="D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2"/>
      <c r="C946" s="1"/>
      <c r="D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2"/>
      <c r="C947" s="1"/>
      <c r="D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2"/>
      <c r="C948" s="1"/>
      <c r="D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2"/>
      <c r="C949" s="1"/>
      <c r="D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2"/>
      <c r="C950" s="1"/>
      <c r="D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2"/>
      <c r="C951" s="1"/>
      <c r="D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2"/>
      <c r="C952" s="1"/>
      <c r="D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2"/>
      <c r="C953" s="1"/>
      <c r="D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2"/>
      <c r="C954" s="1"/>
      <c r="D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2"/>
      <c r="C955" s="1"/>
      <c r="D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2"/>
      <c r="C956" s="1"/>
      <c r="D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2"/>
      <c r="C957" s="1"/>
      <c r="D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2"/>
      <c r="C958" s="1"/>
      <c r="D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2"/>
      <c r="C959" s="1"/>
      <c r="D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2"/>
      <c r="C960" s="1"/>
      <c r="D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2"/>
      <c r="C961" s="1"/>
      <c r="D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2"/>
      <c r="C962" s="1"/>
      <c r="D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2"/>
      <c r="C963" s="1"/>
      <c r="D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2"/>
      <c r="C964" s="1"/>
      <c r="D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2"/>
      <c r="C965" s="1"/>
      <c r="D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2"/>
      <c r="C966" s="1"/>
      <c r="D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2"/>
      <c r="C967" s="1"/>
      <c r="D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2"/>
      <c r="C968" s="1"/>
      <c r="D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2"/>
      <c r="C969" s="1"/>
      <c r="D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2"/>
      <c r="C970" s="1"/>
      <c r="D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2"/>
      <c r="C971" s="1"/>
      <c r="D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2"/>
      <c r="C972" s="1"/>
      <c r="D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2"/>
      <c r="C973" s="1"/>
      <c r="D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2"/>
      <c r="C974" s="1"/>
      <c r="D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2"/>
      <c r="C975" s="1"/>
      <c r="D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2"/>
      <c r="C976" s="1"/>
      <c r="D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2"/>
      <c r="C977" s="1"/>
      <c r="D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2"/>
      <c r="C978" s="1"/>
      <c r="D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2"/>
      <c r="C979" s="1"/>
      <c r="D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2"/>
      <c r="C980" s="1"/>
      <c r="D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2"/>
      <c r="C981" s="1"/>
      <c r="D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2"/>
      <c r="C982" s="1"/>
      <c r="D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2"/>
      <c r="C983" s="1"/>
      <c r="D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2"/>
      <c r="C984" s="1"/>
      <c r="D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2"/>
      <c r="C985" s="1"/>
      <c r="D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2"/>
      <c r="C986" s="1"/>
      <c r="D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2"/>
      <c r="C987" s="1"/>
      <c r="D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2"/>
      <c r="C988" s="1"/>
      <c r="D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2"/>
      <c r="C989" s="1"/>
      <c r="D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2"/>
      <c r="C990" s="1"/>
      <c r="D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2"/>
      <c r="C991" s="1"/>
      <c r="D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2"/>
      <c r="C992" s="1"/>
      <c r="D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2"/>
      <c r="C993" s="1"/>
      <c r="D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2"/>
      <c r="C994" s="1"/>
      <c r="D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2"/>
      <c r="C995" s="1"/>
      <c r="D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2"/>
      <c r="C996" s="1"/>
      <c r="D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2"/>
      <c r="C997" s="1"/>
      <c r="D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2"/>
      <c r="C998" s="1"/>
      <c r="D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2"/>
      <c r="C999" s="1"/>
      <c r="D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Команд_Рейтинг</vt:lpstr>
      <vt:lpstr>Индив_Рейтинг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catrin</cp:lastModifiedBy>
  <dcterms:modified xsi:type="dcterms:W3CDTF">2021-04-09T05:16:36Z</dcterms:modified>
</cp:coreProperties>
</file>